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6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<sst xmlns="http://schemas.openxmlformats.org/spreadsheetml/2006/main" count="158" uniqueCount="142">
  <si>
    <t>PWA WINDSURFING WORLD TOUR</t>
  </si>
  <si>
    <t>Date: 28/09/2003</t>
  </si>
  <si>
    <t xml:space="preserve">The Labello Sylt 2003 PWA Grand Slam                    </t>
  </si>
  <si>
    <t>from 20 September 2003 to 28 September 2003</t>
  </si>
  <si>
    <t>Men's Racing Final Results</t>
  </si>
  <si>
    <t>Page 1</t>
  </si>
  <si>
    <t>Pos</t>
  </si>
  <si>
    <t>Sailor</t>
  </si>
  <si>
    <t>Name</t>
  </si>
  <si>
    <t>Sail No</t>
  </si>
  <si>
    <t>Eliminations</t>
  </si>
  <si>
    <t>Accum</t>
  </si>
  <si>
    <t>Disc</t>
  </si>
  <si>
    <t>Final</t>
  </si>
  <si>
    <t>Pts</t>
  </si>
  <si>
    <t>Prize</t>
  </si>
  <si>
    <t xml:space="preserve">ALBEAU          </t>
  </si>
  <si>
    <t xml:space="preserve">Antoine         </t>
  </si>
  <si>
    <t xml:space="preserve">F-192  </t>
  </si>
  <si>
    <t>NPryde,AHDQuiksilver, Atan,Select,Lava, Ford Leasing</t>
  </si>
  <si>
    <t xml:space="preserve">WILLIAMS        </t>
  </si>
  <si>
    <t xml:space="preserve">Ross            </t>
  </si>
  <si>
    <t xml:space="preserve">GBR-83 </t>
  </si>
  <si>
    <t>Starboard, Gaastra, O'Neill</t>
  </si>
  <si>
    <t xml:space="preserve">BRZOZOWSKI      </t>
  </si>
  <si>
    <t xml:space="preserve">Wojtek          </t>
  </si>
  <si>
    <t xml:space="preserve">POL-10 </t>
  </si>
  <si>
    <t>Starboard, Neil Pryde, ERA,Toyota, Deboichet</t>
  </si>
  <si>
    <t xml:space="preserve">BUZIANIS        </t>
  </si>
  <si>
    <t xml:space="preserve">Micah           </t>
  </si>
  <si>
    <t xml:space="preserve">US-34  </t>
  </si>
  <si>
    <t>Mistral, V3S, Streamlined, UltraNectar</t>
  </si>
  <si>
    <t xml:space="preserve">COSTA HOEVEL    </t>
  </si>
  <si>
    <t xml:space="preserve">Gonzalo         </t>
  </si>
  <si>
    <t xml:space="preserve">ARG-3  </t>
  </si>
  <si>
    <t>Starboard, Neil Pryde, NSV,Deboichet</t>
  </si>
  <si>
    <t xml:space="preserve">ALLEN           </t>
  </si>
  <si>
    <t xml:space="preserve">Steve           </t>
  </si>
  <si>
    <t xml:space="preserve">AUS-0  </t>
  </si>
  <si>
    <t>Fanatic, Neil Pryde, Benzacne,Lava, Advertis</t>
  </si>
  <si>
    <t xml:space="preserve">PRITCHARD       </t>
  </si>
  <si>
    <t xml:space="preserve">Kevin           </t>
  </si>
  <si>
    <t xml:space="preserve">US-3   </t>
  </si>
  <si>
    <t>Starboard, Gaastra, The Team</t>
  </si>
  <si>
    <t xml:space="preserve">BIJL            </t>
  </si>
  <si>
    <t xml:space="preserve">Pieter          </t>
  </si>
  <si>
    <t xml:space="preserve">NED-0  </t>
  </si>
  <si>
    <t>Fanatic, Neil Pryde, Zembla,www.slem.nl</t>
  </si>
  <si>
    <t xml:space="preserve">DIAZ            </t>
  </si>
  <si>
    <t xml:space="preserve">Jimmy           </t>
  </si>
  <si>
    <t xml:space="preserve">ISV-11 </t>
  </si>
  <si>
    <t>Neil Pryde</t>
  </si>
  <si>
    <t xml:space="preserve">ROEGILD         </t>
  </si>
  <si>
    <t xml:space="preserve">Brian           </t>
  </si>
  <si>
    <t>DEN-173</t>
  </si>
  <si>
    <t>Starboard, Gaastra, Quiksilver, Deboichet</t>
  </si>
  <si>
    <t xml:space="preserve">IRELAND         </t>
  </si>
  <si>
    <t xml:space="preserve">Sam             </t>
  </si>
  <si>
    <t xml:space="preserve">CAN-1  </t>
  </si>
  <si>
    <t>Starboard, Neil Pryde, Sombrio,Ronstan</t>
  </si>
  <si>
    <t xml:space="preserve">MCGAIN          </t>
  </si>
  <si>
    <t xml:space="preserve">Phil            </t>
  </si>
  <si>
    <t xml:space="preserve">AUS-7  </t>
  </si>
  <si>
    <t>Gaastra</t>
  </si>
  <si>
    <t xml:space="preserve">VAN DER STEEN   </t>
  </si>
  <si>
    <t xml:space="preserve">Ben             </t>
  </si>
  <si>
    <t xml:space="preserve">NED-57 </t>
  </si>
  <si>
    <t>Fanatic, Neil Pryde, Fanatic,Zembla,Deboichet</t>
  </si>
  <si>
    <t xml:space="preserve">FLESSNER        </t>
  </si>
  <si>
    <t xml:space="preserve">Bernd           </t>
  </si>
  <si>
    <t xml:space="preserve">G-16   </t>
  </si>
  <si>
    <t>F2, Neil Pryde, Team O'Neill, Mercedes</t>
  </si>
  <si>
    <t xml:space="preserve">BOULON          </t>
  </si>
  <si>
    <t xml:space="preserve">Devon           </t>
  </si>
  <si>
    <t xml:space="preserve">ISV-1  </t>
  </si>
  <si>
    <t>F2, Gulftech, Deboichet</t>
  </si>
  <si>
    <t xml:space="preserve">LEVER           </t>
  </si>
  <si>
    <t xml:space="preserve">Jamie           </t>
  </si>
  <si>
    <t xml:space="preserve">GBR-5  </t>
  </si>
  <si>
    <t>Starboard, Deboichet, Circolo Surf Torbole</t>
  </si>
  <si>
    <t xml:space="preserve">GRYNIS          </t>
  </si>
  <si>
    <t xml:space="preserve">Aleksander      </t>
  </si>
  <si>
    <t xml:space="preserve">POL-86 </t>
  </si>
  <si>
    <t>Starboard, Quiksliver,Deboichet</t>
  </si>
  <si>
    <t>Page 2</t>
  </si>
  <si>
    <t xml:space="preserve">HLAVATY         </t>
  </si>
  <si>
    <t xml:space="preserve">Pawel           </t>
  </si>
  <si>
    <t>POL-124</t>
  </si>
  <si>
    <t>Fanatic, SKZ Hestia Sopot</t>
  </si>
  <si>
    <t xml:space="preserve">MAYNARD         </t>
  </si>
  <si>
    <t xml:space="preserve">Finian          </t>
  </si>
  <si>
    <t xml:space="preserve">IVB-11 </t>
  </si>
  <si>
    <t>Naish, mastersofspeed.com,Deboichet</t>
  </si>
  <si>
    <t xml:space="preserve">DAGAN           </t>
  </si>
  <si>
    <t xml:space="preserve">Arnon           </t>
  </si>
  <si>
    <t xml:space="preserve">ISR-1  </t>
  </si>
  <si>
    <t>Fanatic, Quiksilver,Red Bull,Deboichet,Surf Point</t>
  </si>
  <si>
    <t xml:space="preserve">BELBEOC'H       </t>
  </si>
  <si>
    <t xml:space="preserve">Patrice         </t>
  </si>
  <si>
    <t xml:space="preserve">F-81   </t>
  </si>
  <si>
    <t xml:space="preserve">MOUSSILMANI     </t>
  </si>
  <si>
    <t xml:space="preserve">Cyril           </t>
  </si>
  <si>
    <t xml:space="preserve">F-71   </t>
  </si>
  <si>
    <t>AHD, Mormaii,Deboichet</t>
  </si>
  <si>
    <t xml:space="preserve">WATTEZ          </t>
  </si>
  <si>
    <t xml:space="preserve">Pierrick        </t>
  </si>
  <si>
    <t xml:space="preserve">F-41   </t>
  </si>
  <si>
    <t>Starboard, Neil Pryde, Sooruz,Westair,Select</t>
  </si>
  <si>
    <t xml:space="preserve">VAN KOOLWIJK    </t>
  </si>
  <si>
    <t xml:space="preserve">Roy             </t>
  </si>
  <si>
    <t xml:space="preserve">NED-97 </t>
  </si>
  <si>
    <t>Fanatic,Oxbow,Axima</t>
  </si>
  <si>
    <t xml:space="preserve">ELLIS           </t>
  </si>
  <si>
    <t xml:space="preserve">Daniel          </t>
  </si>
  <si>
    <t xml:space="preserve">GBR-52 </t>
  </si>
  <si>
    <t>Starboard, Gaastra, Sola,TWB,Boardseeker.com,Flying Objects</t>
  </si>
  <si>
    <t xml:space="preserve">LAUFER          </t>
  </si>
  <si>
    <t xml:space="preserve">Andy            </t>
  </si>
  <si>
    <t xml:space="preserve">G-93   </t>
  </si>
  <si>
    <t>Camaro, Red Bull</t>
  </si>
  <si>
    <t xml:space="preserve">SUGIHARA        </t>
  </si>
  <si>
    <t xml:space="preserve">Yuji            </t>
  </si>
  <si>
    <t xml:space="preserve">JPN-20 </t>
  </si>
  <si>
    <t>Fanatic, North Sails</t>
  </si>
  <si>
    <t xml:space="preserve">POLTENSTEIN     </t>
  </si>
  <si>
    <t xml:space="preserve">Markus          </t>
  </si>
  <si>
    <t xml:space="preserve">AUT-30 </t>
  </si>
  <si>
    <t>Neil Pryde, AHD, Oxbow, Smith</t>
  </si>
  <si>
    <t xml:space="preserve">RUTKOWSKI       </t>
  </si>
  <si>
    <t xml:space="preserve">Leszek          </t>
  </si>
  <si>
    <t>POL-220</t>
  </si>
  <si>
    <t>Starboard</t>
  </si>
  <si>
    <t xml:space="preserve">OVODOVSKIY      </t>
  </si>
  <si>
    <t xml:space="preserve">BUL-40 </t>
  </si>
  <si>
    <t xml:space="preserve">DUKOV           </t>
  </si>
  <si>
    <t xml:space="preserve">Pavel           </t>
  </si>
  <si>
    <t>BUL-441</t>
  </si>
  <si>
    <t>Fanatic, Neil Pryde, ELS,BSTC</t>
  </si>
  <si>
    <t xml:space="preserve">SCHLIEMANN      </t>
  </si>
  <si>
    <t xml:space="preserve">Oliver Tom      </t>
  </si>
  <si>
    <t xml:space="preserve">ESP-19 </t>
  </si>
  <si>
    <t>Starboard, Naish, Schlieman Tourism, Windy Fun Roses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</si>
</sst>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AC49" sqref="AC49"/>
    </sheetView>
  </sheetViews>
  <sheetFormatPr defaultColWidth="9.140625" defaultRowHeight="12.75"/>
  <cols>
    <col min="1" max="1" width="3.57421875" style="1" customWidth="1"/>
    <col min="2" max="2" width="16.00390625" style="1" customWidth="1"/>
    <col min="3" max="3" width="10.421875" style="1" customWidth="1"/>
    <col min="4" max="4" width="6.57421875" style="1" customWidth="1"/>
    <col min="5" max="19" width="4.00390625" style="1" customWidth="1"/>
    <col min="20" max="23" width="5.421875" style="1" customWidth="1"/>
    <col min="24" max="24" width="5.8515625" style="1" customWidth="1"/>
    <col min="25" max="16384" width="9.140625" style="1" customWidth="1"/>
  </cols>
  <sheetData>
    <row r="1" spans="1:24" ht="12.75">
      <c r="A1" s="1" t="s">
        <v>0</v>
      </c>
      <c r="X1" s="2" t="s">
        <v>1</v>
      </c>
    </row>
    <row r="3" ht="15" customHeight="1">
      <c r="A3" s="3" t="s">
        <v>2</v>
      </c>
    </row>
    <row r="4" ht="15" customHeight="1">
      <c r="A4" s="3" t="s">
        <v>3</v>
      </c>
    </row>
    <row r="5" spans="1:24" ht="15" customHeight="1">
      <c r="A5" s="3" t="s">
        <v>4</v>
      </c>
      <c r="X5" s="2" t="s">
        <v>5</v>
      </c>
    </row>
    <row r="7" spans="1:24" ht="12.75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 t="s">
        <v>11</v>
      </c>
      <c r="U7" s="6" t="s">
        <v>12</v>
      </c>
      <c r="V7" s="6" t="s">
        <v>13</v>
      </c>
      <c r="W7" s="6" t="s">
        <v>14</v>
      </c>
      <c r="X7" s="10" t="s">
        <v>15</v>
      </c>
    </row>
    <row r="8" spans="1:24" ht="12.75">
      <c r="A8" s="4"/>
      <c r="B8" s="4"/>
      <c r="C8" s="4"/>
      <c r="D8" s="4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4"/>
      <c r="U8" s="4"/>
      <c r="V8" s="4"/>
      <c r="W8" s="4"/>
      <c r="X8" s="9"/>
    </row>
    <row r="9" spans="1:24" ht="12.75">
      <c r="A9" s="11">
        <v>1</v>
      </c>
      <c r="B9" s="11" t="s">
        <v>16</v>
      </c>
      <c r="C9" s="11" t="s">
        <v>17</v>
      </c>
      <c r="D9" s="12" t="s">
        <v>18</v>
      </c>
      <c r="E9" s="13" t="str">
        <f>"   0.7"</f>
        <v>   0.7</v>
      </c>
      <c r="F9" s="13" t="str">
        <f>"   0.7"</f>
        <v>   0.7</v>
      </c>
      <c r="G9" s="13" t="str">
        <f>"  32.0"</f>
        <v>  32.0</v>
      </c>
      <c r="H9" s="13" t="str">
        <f>"   0.7"</f>
        <v>   0.7</v>
      </c>
      <c r="I9" s="13" t="str">
        <f>"   7.0"</f>
        <v>   7.0</v>
      </c>
      <c r="J9" s="13" t="str">
        <f>"  12.0"</f>
        <v>  12.0</v>
      </c>
      <c r="K9" s="13" t="str">
        <f>"   3.0"</f>
        <v>   3.0</v>
      </c>
      <c r="L9" s="13" t="str">
        <f>"   2.0"</f>
        <v>   2.0</v>
      </c>
      <c r="M9" s="13" t="str">
        <f>"   0.7"</f>
        <v>   0.7</v>
      </c>
      <c r="N9" s="13" t="str">
        <f>"   2.0"</f>
        <v>   2.0</v>
      </c>
      <c r="O9" s="13" t="str">
        <f>"   0.0"</f>
        <v>   0.0</v>
      </c>
      <c r="P9" s="13" t="str">
        <f>"   0.0"</f>
        <v>   0.0</v>
      </c>
      <c r="Q9" s="13" t="str">
        <f>"   0.0"</f>
        <v>   0.0</v>
      </c>
      <c r="R9" s="13" t="str">
        <f>"   0.0"</f>
        <v>   0.0</v>
      </c>
      <c r="S9" s="13" t="str">
        <f>"   0.0"</f>
        <v>   0.0</v>
      </c>
      <c r="T9" s="13" t="str">
        <f>"  60.8"</f>
        <v>  60.8</v>
      </c>
      <c r="U9" s="13" t="str">
        <f>"  51.0"</f>
        <v>  51.0</v>
      </c>
      <c r="V9" s="13" t="str">
        <f>"   9.8"</f>
        <v>   9.8</v>
      </c>
      <c r="W9" s="11">
        <v>2100</v>
      </c>
      <c r="X9" s="11">
        <v>6790</v>
      </c>
    </row>
    <row r="10" ht="12.75">
      <c r="B10" s="1" t="s">
        <v>19</v>
      </c>
    </row>
    <row r="11" spans="1:24" ht="12.75">
      <c r="A11" s="11">
        <v>2</v>
      </c>
      <c r="B11" s="11" t="s">
        <v>20</v>
      </c>
      <c r="C11" s="11" t="s">
        <v>21</v>
      </c>
      <c r="D11" s="12" t="s">
        <v>22</v>
      </c>
      <c r="E11" s="13" t="str">
        <f>"   5.0"</f>
        <v>   5.0</v>
      </c>
      <c r="F11" s="13" t="str">
        <f>"   2.0"</f>
        <v>   2.0</v>
      </c>
      <c r="G11" s="13" t="str">
        <f>"   3.0"</f>
        <v>   3.0</v>
      </c>
      <c r="H11" s="13" t="str">
        <f>"  20.0"</f>
        <v>  20.0</v>
      </c>
      <c r="I11" s="13" t="str">
        <f>"   6.0"</f>
        <v>   6.0</v>
      </c>
      <c r="J11" s="13" t="str">
        <f>"   0.7"</f>
        <v>   0.7</v>
      </c>
      <c r="K11" s="13" t="str">
        <f>"   2.0"</f>
        <v>   2.0</v>
      </c>
      <c r="L11" s="13" t="str">
        <f>"   3.0"</f>
        <v>   3.0</v>
      </c>
      <c r="M11" s="13" t="str">
        <f>"   6.0"</f>
        <v>   6.0</v>
      </c>
      <c r="N11" s="13" t="str">
        <f>"   8.0"</f>
        <v>   8.0</v>
      </c>
      <c r="O11" s="13" t="str">
        <f>"   0.0"</f>
        <v>   0.0</v>
      </c>
      <c r="P11" s="13" t="str">
        <f>"   0.0"</f>
        <v>   0.0</v>
      </c>
      <c r="Q11" s="13" t="str">
        <f>"   0.0"</f>
        <v>   0.0</v>
      </c>
      <c r="R11" s="13" t="str">
        <f>"   0.0"</f>
        <v>   0.0</v>
      </c>
      <c r="S11" s="13" t="str">
        <f>"   0.0"</f>
        <v>   0.0</v>
      </c>
      <c r="T11" s="13" t="str">
        <f>"  55.7"</f>
        <v>  55.7</v>
      </c>
      <c r="U11" s="13" t="str">
        <f>"  34.0"</f>
        <v>  34.0</v>
      </c>
      <c r="V11" s="13" t="str">
        <f>"  21.7"</f>
        <v>  21.7</v>
      </c>
      <c r="W11" s="11">
        <v>2067</v>
      </c>
      <c r="X11" s="11">
        <v>5432</v>
      </c>
    </row>
    <row r="12" ht="12.75">
      <c r="B12" s="1" t="s">
        <v>23</v>
      </c>
    </row>
    <row r="13" spans="1:24" ht="12.75">
      <c r="A13" s="11">
        <v>3</v>
      </c>
      <c r="B13" s="11" t="s">
        <v>24</v>
      </c>
      <c r="C13" s="11" t="s">
        <v>25</v>
      </c>
      <c r="D13" s="12" t="s">
        <v>26</v>
      </c>
      <c r="E13" s="13" t="str">
        <f>"  32.0"</f>
        <v>  32.0</v>
      </c>
      <c r="F13" s="13" t="str">
        <f>"  18.0"</f>
        <v>  18.0</v>
      </c>
      <c r="G13" s="13" t="str">
        <f>"   0.7"</f>
        <v>   0.7</v>
      </c>
      <c r="H13" s="13" t="str">
        <f>"   2.0"</f>
        <v>   2.0</v>
      </c>
      <c r="I13" s="13" t="str">
        <f>"   5.0"</f>
        <v>   5.0</v>
      </c>
      <c r="J13" s="13" t="str">
        <f>"   6.0"</f>
        <v>   6.0</v>
      </c>
      <c r="K13" s="13" t="str">
        <f>"   0.7"</f>
        <v>   0.7</v>
      </c>
      <c r="L13" s="13" t="str">
        <f>"   6.0"</f>
        <v>   6.0</v>
      </c>
      <c r="M13" s="13" t="str">
        <f>"   3.0"</f>
        <v>   3.0</v>
      </c>
      <c r="N13" s="13" t="str">
        <f>"   7.0"</f>
        <v>   7.0</v>
      </c>
      <c r="O13" s="13" t="str">
        <f>"   0.0"</f>
        <v>   0.0</v>
      </c>
      <c r="P13" s="13" t="str">
        <f>"   0.0"</f>
        <v>   0.0</v>
      </c>
      <c r="Q13" s="13" t="str">
        <f>"   0.0"</f>
        <v>   0.0</v>
      </c>
      <c r="R13" s="13" t="str">
        <f>"   0.0"</f>
        <v>   0.0</v>
      </c>
      <c r="S13" s="13" t="str">
        <f>"   0.0"</f>
        <v>   0.0</v>
      </c>
      <c r="T13" s="13" t="str">
        <f>"  80.4"</f>
        <v>  80.4</v>
      </c>
      <c r="U13" s="13" t="str">
        <f>"  57.0"</f>
        <v>  57.0</v>
      </c>
      <c r="V13" s="13" t="str">
        <f>"  23.4"</f>
        <v>  23.4</v>
      </c>
      <c r="W13" s="11">
        <v>2034</v>
      </c>
      <c r="X13" s="11">
        <v>4074</v>
      </c>
    </row>
    <row r="14" ht="12.75">
      <c r="B14" s="1" t="s">
        <v>27</v>
      </c>
    </row>
    <row r="15" spans="1:24" ht="12.75">
      <c r="A15" s="11">
        <v>4</v>
      </c>
      <c r="B15" s="11" t="s">
        <v>28</v>
      </c>
      <c r="C15" s="11" t="s">
        <v>29</v>
      </c>
      <c r="D15" s="12" t="s">
        <v>30</v>
      </c>
      <c r="E15" s="13" t="str">
        <f>"   3.0"</f>
        <v>   3.0</v>
      </c>
      <c r="F15" s="13" t="str">
        <f>"   6.0"</f>
        <v>   6.0</v>
      </c>
      <c r="G15" s="13" t="str">
        <f>"   7.0"</f>
        <v>   7.0</v>
      </c>
      <c r="H15" s="13" t="str">
        <f>"  10.0"</f>
        <v>  10.0</v>
      </c>
      <c r="I15" s="13" t="str">
        <f>"   3.0"</f>
        <v>   3.0</v>
      </c>
      <c r="J15" s="13" t="str">
        <f>"   3.0"</f>
        <v>   3.0</v>
      </c>
      <c r="K15" s="13" t="str">
        <f>"   4.0"</f>
        <v>   4.0</v>
      </c>
      <c r="L15" s="13" t="str">
        <f>"   7.0"</f>
        <v>   7.0</v>
      </c>
      <c r="M15" s="13" t="str">
        <f>"   4.0"</f>
        <v>   4.0</v>
      </c>
      <c r="N15" s="13" t="str">
        <f>"   3.0"</f>
        <v>   3.0</v>
      </c>
      <c r="O15" s="13" t="str">
        <f>"   0.0"</f>
        <v>   0.0</v>
      </c>
      <c r="P15" s="13" t="str">
        <f>"   0.0"</f>
        <v>   0.0</v>
      </c>
      <c r="Q15" s="13" t="str">
        <f>"   0.0"</f>
        <v>   0.0</v>
      </c>
      <c r="R15" s="13" t="str">
        <f>"   0.0"</f>
        <v>   0.0</v>
      </c>
      <c r="S15" s="13" t="str">
        <f>"   0.0"</f>
        <v>   0.0</v>
      </c>
      <c r="T15" s="13" t="str">
        <f>"  50.0"</f>
        <v>  50.0</v>
      </c>
      <c r="U15" s="13" t="str">
        <f>"  24.0"</f>
        <v>  24.0</v>
      </c>
      <c r="V15" s="13" t="str">
        <f>"  26.0"</f>
        <v>  26.0</v>
      </c>
      <c r="W15" s="11">
        <v>2001</v>
      </c>
      <c r="X15" s="11">
        <v>3395</v>
      </c>
    </row>
    <row r="16" ht="12.75">
      <c r="B16" s="1" t="s">
        <v>31</v>
      </c>
    </row>
    <row r="17" spans="1:24" ht="12.75">
      <c r="A17" s="11">
        <v>5</v>
      </c>
      <c r="B17" s="11" t="s">
        <v>32</v>
      </c>
      <c r="C17" s="11" t="s">
        <v>33</v>
      </c>
      <c r="D17" s="12" t="s">
        <v>34</v>
      </c>
      <c r="E17" s="13" t="str">
        <f>"  17.0"</f>
        <v>  17.0</v>
      </c>
      <c r="F17" s="13" t="str">
        <f>"  32.0"</f>
        <v>  32.0</v>
      </c>
      <c r="G17" s="13" t="str">
        <f>"   4.0"</f>
        <v>   4.0</v>
      </c>
      <c r="H17" s="13" t="str">
        <f>"   3.0"</f>
        <v>   3.0</v>
      </c>
      <c r="I17" s="13" t="str">
        <f>"  12.0"</f>
        <v>  12.0</v>
      </c>
      <c r="J17" s="13" t="str">
        <f>"   4.0"</f>
        <v>   4.0</v>
      </c>
      <c r="K17" s="13" t="str">
        <f>"  16.0"</f>
        <v>  16.0</v>
      </c>
      <c r="L17" s="13" t="str">
        <f>"   9.0"</f>
        <v>   9.0</v>
      </c>
      <c r="M17" s="13" t="str">
        <f>"   2.0"</f>
        <v>   2.0</v>
      </c>
      <c r="N17" s="13" t="str">
        <f>"   0.7"</f>
        <v>   0.7</v>
      </c>
      <c r="O17" s="13" t="str">
        <f>"   0.0"</f>
        <v>   0.0</v>
      </c>
      <c r="P17" s="13" t="str">
        <f>"   0.0"</f>
        <v>   0.0</v>
      </c>
      <c r="Q17" s="13" t="str">
        <f>"   0.0"</f>
        <v>   0.0</v>
      </c>
      <c r="R17" s="13" t="str">
        <f>"   0.0"</f>
        <v>   0.0</v>
      </c>
      <c r="S17" s="13" t="str">
        <f>"   0.0"</f>
        <v>   0.0</v>
      </c>
      <c r="T17" s="13" t="str">
        <f>"  99.7"</f>
        <v>  99.7</v>
      </c>
      <c r="U17" s="13" t="str">
        <f>"  65.0"</f>
        <v>  65.0</v>
      </c>
      <c r="V17" s="13" t="str">
        <f>"  34.7"</f>
        <v>  34.7</v>
      </c>
      <c r="W17" s="11">
        <v>1968</v>
      </c>
      <c r="X17" s="11">
        <v>2716</v>
      </c>
    </row>
    <row r="18" ht="12.75">
      <c r="B18" s="1" t="s">
        <v>35</v>
      </c>
    </row>
    <row r="19" spans="1:24" ht="12.75">
      <c r="A19" s="11">
        <v>6</v>
      </c>
      <c r="B19" s="11" t="s">
        <v>36</v>
      </c>
      <c r="C19" s="11" t="s">
        <v>37</v>
      </c>
      <c r="D19" s="12" t="s">
        <v>38</v>
      </c>
      <c r="E19" s="13" t="str">
        <f>"   2.0"</f>
        <v>   2.0</v>
      </c>
      <c r="F19" s="13" t="str">
        <f>"   8.0"</f>
        <v>   8.0</v>
      </c>
      <c r="G19" s="13" t="str">
        <f>"  32.0"</f>
        <v>  32.0</v>
      </c>
      <c r="H19" s="13" t="str">
        <f>"  13.0"</f>
        <v>  13.0</v>
      </c>
      <c r="I19" s="13" t="str">
        <f>"  11.0"</f>
        <v>  11.0</v>
      </c>
      <c r="J19" s="13" t="str">
        <f>"  13.0"</f>
        <v>  13.0</v>
      </c>
      <c r="K19" s="13" t="str">
        <f>"   6.0"</f>
        <v>   6.0</v>
      </c>
      <c r="L19" s="13" t="str">
        <f>"   0.7"</f>
        <v>   0.7</v>
      </c>
      <c r="M19" s="13" t="str">
        <f>"  16.0"</f>
        <v>  16.0</v>
      </c>
      <c r="N19" s="13" t="str">
        <f>"   4.0"</f>
        <v>   4.0</v>
      </c>
      <c r="O19" s="13" t="str">
        <f>"   0.0"</f>
        <v>   0.0</v>
      </c>
      <c r="P19" s="13" t="str">
        <f>"   0.0"</f>
        <v>   0.0</v>
      </c>
      <c r="Q19" s="13" t="str">
        <f>"   0.0"</f>
        <v>   0.0</v>
      </c>
      <c r="R19" s="13" t="str">
        <f>"   0.0"</f>
        <v>   0.0</v>
      </c>
      <c r="S19" s="13" t="str">
        <f>"   0.0"</f>
        <v>   0.0</v>
      </c>
      <c r="T19" s="13" t="str">
        <f>" 105.7"</f>
        <v> 105.7</v>
      </c>
      <c r="U19" s="13" t="str">
        <f>"  61.0"</f>
        <v>  61.0</v>
      </c>
      <c r="V19" s="13" t="str">
        <f>"  44.7"</f>
        <v>  44.7</v>
      </c>
      <c r="W19" s="11">
        <v>1935</v>
      </c>
      <c r="X19" s="11">
        <v>2037</v>
      </c>
    </row>
    <row r="20" ht="12.75">
      <c r="B20" s="1" t="s">
        <v>39</v>
      </c>
    </row>
    <row r="21" spans="1:24" ht="12.75">
      <c r="A21" s="11">
        <v>7</v>
      </c>
      <c r="B21" s="11" t="s">
        <v>40</v>
      </c>
      <c r="C21" s="11" t="s">
        <v>41</v>
      </c>
      <c r="D21" s="12" t="s">
        <v>42</v>
      </c>
      <c r="E21" s="13" t="str">
        <f>"   4.0"</f>
        <v>   4.0</v>
      </c>
      <c r="F21" s="13" t="str">
        <f>"  19.0"</f>
        <v>  19.0</v>
      </c>
      <c r="G21" s="13" t="str">
        <f>"   9.4"</f>
        <v>   9.4</v>
      </c>
      <c r="H21" s="13" t="str">
        <f>"  11.0"</f>
        <v>  11.0</v>
      </c>
      <c r="I21" s="13" t="str">
        <f>"   0.7"</f>
        <v>   0.7</v>
      </c>
      <c r="J21" s="13" t="str">
        <f>"   7.0"</f>
        <v>   7.0</v>
      </c>
      <c r="K21" s="13" t="str">
        <f>"  18.0"</f>
        <v>  18.0</v>
      </c>
      <c r="L21" s="13" t="str">
        <f>"   4.0"</f>
        <v>   4.0</v>
      </c>
      <c r="M21" s="13" t="str">
        <f>"  12.0"</f>
        <v>  12.0</v>
      </c>
      <c r="N21" s="13" t="str">
        <f>"   9.0"</f>
        <v>   9.0</v>
      </c>
      <c r="O21" s="13" t="str">
        <f>"   0.0"</f>
        <v>   0.0</v>
      </c>
      <c r="P21" s="13" t="str">
        <f>"   0.0"</f>
        <v>   0.0</v>
      </c>
      <c r="Q21" s="13" t="str">
        <f>"   0.0"</f>
        <v>   0.0</v>
      </c>
      <c r="R21" s="13" t="str">
        <f>"   0.0"</f>
        <v>   0.0</v>
      </c>
      <c r="S21" s="13" t="str">
        <f>"   0.0"</f>
        <v>   0.0</v>
      </c>
      <c r="T21" s="13" t="str">
        <f>"  94.1"</f>
        <v>  94.1</v>
      </c>
      <c r="U21" s="13" t="str">
        <f>"  49.0"</f>
        <v>  49.0</v>
      </c>
      <c r="V21" s="13" t="str">
        <f>"  45.1"</f>
        <v>  45.1</v>
      </c>
      <c r="W21" s="11">
        <v>1902</v>
      </c>
      <c r="X21" s="11">
        <v>1698</v>
      </c>
    </row>
    <row r="22" ht="12.75">
      <c r="B22" s="1" t="s">
        <v>43</v>
      </c>
    </row>
    <row r="23" spans="1:24" ht="12.75">
      <c r="A23" s="11">
        <v>8</v>
      </c>
      <c r="B23" s="11" t="s">
        <v>44</v>
      </c>
      <c r="C23" s="11" t="s">
        <v>45</v>
      </c>
      <c r="D23" s="12" t="s">
        <v>46</v>
      </c>
      <c r="E23" s="13" t="str">
        <f>"   9.0"</f>
        <v>   9.0</v>
      </c>
      <c r="F23" s="13" t="str">
        <f>"  11.0"</f>
        <v>  11.0</v>
      </c>
      <c r="G23" s="13" t="str">
        <f>"  13.0"</f>
        <v>  13.0</v>
      </c>
      <c r="H23" s="13" t="str">
        <f>"  19.0"</f>
        <v>  19.0</v>
      </c>
      <c r="I23" s="13" t="str">
        <f>"   2.0"</f>
        <v>   2.0</v>
      </c>
      <c r="J23" s="13" t="str">
        <f>"   2.0"</f>
        <v>   2.0</v>
      </c>
      <c r="K23" s="13" t="str">
        <f>"   9.0"</f>
        <v>   9.0</v>
      </c>
      <c r="L23" s="13" t="str">
        <f>"   5.0"</f>
        <v>   5.0</v>
      </c>
      <c r="M23" s="13" t="str">
        <f>"  32.0"</f>
        <v>  32.0</v>
      </c>
      <c r="N23" s="13" t="str">
        <f>"  10.0"</f>
        <v>  10.0</v>
      </c>
      <c r="O23" s="13" t="str">
        <f>"   0.0"</f>
        <v>   0.0</v>
      </c>
      <c r="P23" s="13" t="str">
        <f>"   0.0"</f>
        <v>   0.0</v>
      </c>
      <c r="Q23" s="13" t="str">
        <f>"   0.0"</f>
        <v>   0.0</v>
      </c>
      <c r="R23" s="13" t="str">
        <f>"   0.0"</f>
        <v>   0.0</v>
      </c>
      <c r="S23" s="13" t="str">
        <f>"   0.0"</f>
        <v>   0.0</v>
      </c>
      <c r="T23" s="13" t="str">
        <f>" 112.0"</f>
        <v> 112.0</v>
      </c>
      <c r="U23" s="13" t="str">
        <f>"  64.0"</f>
        <v>  64.0</v>
      </c>
      <c r="V23" s="13" t="str">
        <f>"  48.0"</f>
        <v>  48.0</v>
      </c>
      <c r="W23" s="11">
        <v>1869</v>
      </c>
      <c r="X23" s="11">
        <v>1358</v>
      </c>
    </row>
    <row r="24" ht="12.75">
      <c r="B24" s="1" t="s">
        <v>47</v>
      </c>
    </row>
    <row r="25" spans="1:24" ht="12.75">
      <c r="A25" s="11">
        <v>9</v>
      </c>
      <c r="B25" s="11" t="s">
        <v>48</v>
      </c>
      <c r="C25" s="11" t="s">
        <v>49</v>
      </c>
      <c r="D25" s="12" t="s">
        <v>50</v>
      </c>
      <c r="E25" s="13" t="str">
        <f>"  10.0"</f>
        <v>  10.0</v>
      </c>
      <c r="F25" s="13" t="str">
        <f>"  10.0"</f>
        <v>  10.0</v>
      </c>
      <c r="G25" s="13" t="str">
        <f>"  16.0"</f>
        <v>  16.0</v>
      </c>
      <c r="H25" s="13" t="str">
        <f>"   8.0"</f>
        <v>   8.0</v>
      </c>
      <c r="I25" s="13" t="str">
        <f>"   4.0"</f>
        <v>   4.0</v>
      </c>
      <c r="J25" s="13" t="str">
        <f>"   5.0"</f>
        <v>   5.0</v>
      </c>
      <c r="K25" s="13" t="str">
        <f>"   7.0"</f>
        <v>   7.0</v>
      </c>
      <c r="L25" s="13" t="str">
        <f>"  11.0"</f>
        <v>  11.0</v>
      </c>
      <c r="M25" s="13" t="str">
        <f>"   9.0"</f>
        <v>   9.0</v>
      </c>
      <c r="N25" s="13" t="str">
        <f>"  11.0"</f>
        <v>  11.0</v>
      </c>
      <c r="O25" s="13" t="str">
        <f>"   0.0"</f>
        <v>   0.0</v>
      </c>
      <c r="P25" s="13" t="str">
        <f>"   0.0"</f>
        <v>   0.0</v>
      </c>
      <c r="Q25" s="13" t="str">
        <f>"   0.0"</f>
        <v>   0.0</v>
      </c>
      <c r="R25" s="13" t="str">
        <f>"   0.0"</f>
        <v>   0.0</v>
      </c>
      <c r="S25" s="13" t="str">
        <f>"   0.0"</f>
        <v>   0.0</v>
      </c>
      <c r="T25" s="13" t="str">
        <f>"  91.0"</f>
        <v>  91.0</v>
      </c>
      <c r="U25" s="13" t="str">
        <f>"  38.0"</f>
        <v>  38.0</v>
      </c>
      <c r="V25" s="13" t="str">
        <f>"  53.0"</f>
        <v>  53.0</v>
      </c>
      <c r="W25" s="11">
        <v>1836</v>
      </c>
      <c r="X25" s="11">
        <v>1188</v>
      </c>
    </row>
    <row r="26" ht="12.75">
      <c r="B26" s="1" t="s">
        <v>51</v>
      </c>
    </row>
    <row r="27" spans="1:24" ht="12.75">
      <c r="A27" s="11">
        <v>10</v>
      </c>
      <c r="B27" s="11" t="s">
        <v>52</v>
      </c>
      <c r="C27" s="11" t="s">
        <v>53</v>
      </c>
      <c r="D27" s="12" t="s">
        <v>54</v>
      </c>
      <c r="E27" s="13" t="str">
        <f>"  15.0"</f>
        <v>  15.0</v>
      </c>
      <c r="F27" s="13" t="str">
        <f>"   4.0"</f>
        <v>   4.0</v>
      </c>
      <c r="G27" s="13" t="str">
        <f>"   6.0"</f>
        <v>   6.0</v>
      </c>
      <c r="H27" s="13" t="str">
        <f>"   6.0"</f>
        <v>   6.0</v>
      </c>
      <c r="I27" s="13" t="str">
        <f>"  13.0"</f>
        <v>  13.0</v>
      </c>
      <c r="J27" s="13" t="str">
        <f>"  14.0"</f>
        <v>  14.0</v>
      </c>
      <c r="K27" s="13" t="str">
        <f>"  10.0"</f>
        <v>  10.0</v>
      </c>
      <c r="L27" s="13" t="str">
        <f>"  14.0"</f>
        <v>  14.0</v>
      </c>
      <c r="M27" s="13" t="str">
        <f>"   9.7"</f>
        <v>   9.7</v>
      </c>
      <c r="N27" s="13" t="str">
        <f>"   5.0"</f>
        <v>   5.0</v>
      </c>
      <c r="O27" s="13" t="str">
        <f>"   0.0"</f>
        <v>   0.0</v>
      </c>
      <c r="P27" s="13" t="str">
        <f>"   0.0"</f>
        <v>   0.0</v>
      </c>
      <c r="Q27" s="13" t="str">
        <f>"   0.0"</f>
        <v>   0.0</v>
      </c>
      <c r="R27" s="13" t="str">
        <f>"   0.0"</f>
        <v>   0.0</v>
      </c>
      <c r="S27" s="13" t="str">
        <f>"   0.0"</f>
        <v>   0.0</v>
      </c>
      <c r="T27" s="13" t="str">
        <f>"  96.7"</f>
        <v>  96.7</v>
      </c>
      <c r="U27" s="13" t="str">
        <f>"  43.0"</f>
        <v>  43.0</v>
      </c>
      <c r="V27" s="13" t="str">
        <f>"  53.7"</f>
        <v>  53.7</v>
      </c>
      <c r="W27" s="11">
        <v>1803</v>
      </c>
      <c r="X27" s="11">
        <v>1019</v>
      </c>
    </row>
    <row r="28" ht="12.75">
      <c r="B28" s="1" t="s">
        <v>55</v>
      </c>
    </row>
    <row r="29" spans="1:24" ht="12.75">
      <c r="A29" s="11">
        <v>11</v>
      </c>
      <c r="B29" s="11" t="s">
        <v>56</v>
      </c>
      <c r="C29" s="11" t="s">
        <v>57</v>
      </c>
      <c r="D29" s="12" t="s">
        <v>58</v>
      </c>
      <c r="E29" s="13" t="str">
        <f>"   7.0"</f>
        <v>   7.0</v>
      </c>
      <c r="F29" s="13" t="str">
        <f>"   3.0"</f>
        <v>   3.0</v>
      </c>
      <c r="G29" s="13" t="str">
        <f>"   8.0"</f>
        <v>   8.0</v>
      </c>
      <c r="H29" s="13" t="str">
        <f>"  15.0"</f>
        <v>  15.0</v>
      </c>
      <c r="I29" s="13" t="str">
        <f>"   9.0"</f>
        <v>   9.0</v>
      </c>
      <c r="J29" s="13" t="str">
        <f>"  15.0"</f>
        <v>  15.0</v>
      </c>
      <c r="K29" s="13" t="str">
        <f>"   8.0"</f>
        <v>   8.0</v>
      </c>
      <c r="L29" s="13" t="str">
        <f>"  12.0"</f>
        <v>  12.0</v>
      </c>
      <c r="M29" s="13" t="str">
        <f>"   7.0"</f>
        <v>   7.0</v>
      </c>
      <c r="N29" s="13" t="str">
        <f>"  13.0"</f>
        <v>  13.0</v>
      </c>
      <c r="O29" s="13" t="str">
        <f>"   0.0"</f>
        <v>   0.0</v>
      </c>
      <c r="P29" s="13" t="str">
        <f>"   0.0"</f>
        <v>   0.0</v>
      </c>
      <c r="Q29" s="13" t="str">
        <f>"   0.0"</f>
        <v>   0.0</v>
      </c>
      <c r="R29" s="13" t="str">
        <f>"   0.0"</f>
        <v>   0.0</v>
      </c>
      <c r="S29" s="13" t="str">
        <f>"   0.0"</f>
        <v>   0.0</v>
      </c>
      <c r="T29" s="13" t="str">
        <f>"  97.0"</f>
        <v>  97.0</v>
      </c>
      <c r="U29" s="13" t="str">
        <f>"  43.0"</f>
        <v>  43.0</v>
      </c>
      <c r="V29" s="13" t="str">
        <f>"  54.0"</f>
        <v>  54.0</v>
      </c>
      <c r="W29" s="11">
        <v>1770</v>
      </c>
      <c r="X29" s="11">
        <v>849</v>
      </c>
    </row>
    <row r="30" ht="12.75">
      <c r="B30" s="1" t="s">
        <v>59</v>
      </c>
    </row>
    <row r="31" spans="1:24" ht="12.75">
      <c r="A31" s="11">
        <v>12</v>
      </c>
      <c r="B31" s="11" t="s">
        <v>60</v>
      </c>
      <c r="C31" s="11" t="s">
        <v>61</v>
      </c>
      <c r="D31" s="12" t="s">
        <v>62</v>
      </c>
      <c r="E31" s="13" t="str">
        <f>"  11.0"</f>
        <v>  11.0</v>
      </c>
      <c r="F31" s="13" t="str">
        <f>"   7.0"</f>
        <v>   7.0</v>
      </c>
      <c r="G31" s="13" t="str">
        <f>"  32.0"</f>
        <v>  32.0</v>
      </c>
      <c r="H31" s="13" t="str">
        <f>"   5.0"</f>
        <v>   5.0</v>
      </c>
      <c r="I31" s="13" t="str">
        <f>"  14.0"</f>
        <v>  14.0</v>
      </c>
      <c r="J31" s="13" t="str">
        <f>"  19.0"</f>
        <v>  19.0</v>
      </c>
      <c r="K31" s="13" t="str">
        <f>"   5.0"</f>
        <v>   5.0</v>
      </c>
      <c r="L31" s="13" t="str">
        <f>"  10.0"</f>
        <v>  10.0</v>
      </c>
      <c r="M31" s="13" t="str">
        <f>"   5.0"</f>
        <v>   5.0</v>
      </c>
      <c r="N31" s="13" t="str">
        <f>"  15.0"</f>
        <v>  15.0</v>
      </c>
      <c r="O31" s="13" t="str">
        <f>"   0.0"</f>
        <v>   0.0</v>
      </c>
      <c r="P31" s="13" t="str">
        <f>"   0.0"</f>
        <v>   0.0</v>
      </c>
      <c r="Q31" s="13" t="str">
        <f>"   0.0"</f>
        <v>   0.0</v>
      </c>
      <c r="R31" s="13" t="str">
        <f>"   0.0"</f>
        <v>   0.0</v>
      </c>
      <c r="S31" s="13" t="str">
        <f>"   0.0"</f>
        <v>   0.0</v>
      </c>
      <c r="T31" s="13" t="str">
        <f>" 123.0"</f>
        <v> 123.0</v>
      </c>
      <c r="U31" s="13" t="str">
        <f>"  66.0"</f>
        <v>  66.0</v>
      </c>
      <c r="V31" s="13" t="str">
        <f>"  57.0"</f>
        <v>  57.0</v>
      </c>
      <c r="W31" s="11">
        <v>1737</v>
      </c>
      <c r="X31" s="11">
        <v>849</v>
      </c>
    </row>
    <row r="32" ht="12.75">
      <c r="B32" s="1" t="s">
        <v>63</v>
      </c>
    </row>
    <row r="33" spans="1:24" ht="12.75">
      <c r="A33" s="11">
        <v>13</v>
      </c>
      <c r="B33" s="11" t="s">
        <v>64</v>
      </c>
      <c r="C33" s="11" t="s">
        <v>65</v>
      </c>
      <c r="D33" s="12" t="s">
        <v>66</v>
      </c>
      <c r="E33" s="13" t="str">
        <f>"   6.0"</f>
        <v>   6.0</v>
      </c>
      <c r="F33" s="13" t="str">
        <f>"  13.0"</f>
        <v>  13.0</v>
      </c>
      <c r="G33" s="13" t="str">
        <f>"   2.0"</f>
        <v>   2.0</v>
      </c>
      <c r="H33" s="13" t="str">
        <f>"   4.0"</f>
        <v>   4.0</v>
      </c>
      <c r="I33" s="13" t="str">
        <f>"  15.0"</f>
        <v>  15.0</v>
      </c>
      <c r="J33" s="13" t="str">
        <f>"  16.0"</f>
        <v>  16.0</v>
      </c>
      <c r="K33" s="13" t="str">
        <f>"  14.0"</f>
        <v>  14.0</v>
      </c>
      <c r="L33" s="13" t="str">
        <f>"  13.0"</f>
        <v>  13.0</v>
      </c>
      <c r="M33" s="13" t="str">
        <f>"   8.0"</f>
        <v>   8.0</v>
      </c>
      <c r="N33" s="13" t="str">
        <f>"  16.0"</f>
        <v>  16.0</v>
      </c>
      <c r="O33" s="13" t="str">
        <f>"   0.0"</f>
        <v>   0.0</v>
      </c>
      <c r="P33" s="13" t="str">
        <f>"   0.0"</f>
        <v>   0.0</v>
      </c>
      <c r="Q33" s="13" t="str">
        <f>"   0.0"</f>
        <v>   0.0</v>
      </c>
      <c r="R33" s="13" t="str">
        <f>"   0.0"</f>
        <v>   0.0</v>
      </c>
      <c r="S33" s="13" t="str">
        <f>"   0.0"</f>
        <v>   0.0</v>
      </c>
      <c r="T33" s="13" t="str">
        <f>" 107.0"</f>
        <v> 107.0</v>
      </c>
      <c r="U33" s="13" t="str">
        <f>"  47.0"</f>
        <v>  47.0</v>
      </c>
      <c r="V33" s="13" t="str">
        <f>"  60.0"</f>
        <v>  60.0</v>
      </c>
      <c r="W33" s="11">
        <v>1704</v>
      </c>
      <c r="X33" s="11">
        <v>679</v>
      </c>
    </row>
    <row r="34" ht="12.75">
      <c r="B34" s="1" t="s">
        <v>67</v>
      </c>
    </row>
    <row r="35" spans="1:24" ht="12.75">
      <c r="A35" s="11">
        <v>14</v>
      </c>
      <c r="B35" s="11" t="s">
        <v>68</v>
      </c>
      <c r="C35" s="11" t="s">
        <v>69</v>
      </c>
      <c r="D35" s="12" t="s">
        <v>70</v>
      </c>
      <c r="E35" s="13" t="str">
        <f>"   8.0"</f>
        <v>   8.0</v>
      </c>
      <c r="F35" s="13" t="str">
        <f>"   5.0"</f>
        <v>   5.0</v>
      </c>
      <c r="G35" s="13" t="str">
        <f>"  10.0"</f>
        <v>  10.0</v>
      </c>
      <c r="H35" s="13" t="str">
        <f>"  32.0"</f>
        <v>  32.0</v>
      </c>
      <c r="I35" s="13" t="str">
        <f>"  19.0"</f>
        <v>  19.0</v>
      </c>
      <c r="J35" s="13" t="str">
        <f>"  11.0"</f>
        <v>  11.0</v>
      </c>
      <c r="K35" s="13" t="str">
        <f>"  13.0"</f>
        <v>  13.0</v>
      </c>
      <c r="L35" s="13" t="str">
        <f>"  17.0"</f>
        <v>  17.0</v>
      </c>
      <c r="M35" s="13" t="str">
        <f>"  11.0"</f>
        <v>  11.0</v>
      </c>
      <c r="N35" s="13" t="str">
        <f>"  20.0"</f>
        <v>  20.0</v>
      </c>
      <c r="O35" s="13" t="str">
        <f>"   0.0"</f>
        <v>   0.0</v>
      </c>
      <c r="P35" s="13" t="str">
        <f>"   0.0"</f>
        <v>   0.0</v>
      </c>
      <c r="Q35" s="13" t="str">
        <f>"   0.0"</f>
        <v>   0.0</v>
      </c>
      <c r="R35" s="13" t="str">
        <f>"   0.0"</f>
        <v>   0.0</v>
      </c>
      <c r="S35" s="13" t="str">
        <f>"   0.0"</f>
        <v>   0.0</v>
      </c>
      <c r="T35" s="13" t="str">
        <f>" 146.0"</f>
        <v> 146.0</v>
      </c>
      <c r="U35" s="13" t="str">
        <f>"  71.0"</f>
        <v>  71.0</v>
      </c>
      <c r="V35" s="13" t="str">
        <f>"  75.0"</f>
        <v>  75.0</v>
      </c>
      <c r="W35" s="11">
        <v>1671</v>
      </c>
      <c r="X35" s="11">
        <v>679</v>
      </c>
    </row>
    <row r="36" ht="12.75">
      <c r="B36" s="1" t="s">
        <v>71</v>
      </c>
    </row>
    <row r="37" spans="1:24" ht="12.75">
      <c r="A37" s="11">
        <v>15</v>
      </c>
      <c r="B37" s="11" t="s">
        <v>72</v>
      </c>
      <c r="C37" s="11" t="s">
        <v>73</v>
      </c>
      <c r="D37" s="12" t="s">
        <v>74</v>
      </c>
      <c r="E37" s="13" t="str">
        <f>"  16.0"</f>
        <v>  16.0</v>
      </c>
      <c r="F37" s="13" t="str">
        <f>"  23.0"</f>
        <v>  23.0</v>
      </c>
      <c r="G37" s="13" t="str">
        <f>"  17.0"</f>
        <v>  17.0</v>
      </c>
      <c r="H37" s="13" t="str">
        <f>"  22.0"</f>
        <v>  22.0</v>
      </c>
      <c r="I37" s="13" t="str">
        <f>"   8.0"</f>
        <v>   8.0</v>
      </c>
      <c r="J37" s="13" t="str">
        <f>"   8.0"</f>
        <v>   8.0</v>
      </c>
      <c r="K37" s="13" t="str">
        <f>"  20.0"</f>
        <v>  20.0</v>
      </c>
      <c r="L37" s="13" t="str">
        <f>"  15.0"</f>
        <v>  15.0</v>
      </c>
      <c r="M37" s="13" t="str">
        <f>"  15.0"</f>
        <v>  15.0</v>
      </c>
      <c r="N37" s="13" t="str">
        <f>"   6.0"</f>
        <v>   6.0</v>
      </c>
      <c r="O37" s="13" t="str">
        <f>"   0.0"</f>
        <v>   0.0</v>
      </c>
      <c r="P37" s="13" t="str">
        <f>"   0.0"</f>
        <v>   0.0</v>
      </c>
      <c r="Q37" s="13" t="str">
        <f>"   0.0"</f>
        <v>   0.0</v>
      </c>
      <c r="R37" s="13" t="str">
        <f>"   0.0"</f>
        <v>   0.0</v>
      </c>
      <c r="S37" s="13" t="str">
        <f>"   0.0"</f>
        <v>   0.0</v>
      </c>
      <c r="T37" s="13" t="str">
        <f>" 150.0"</f>
        <v> 150.0</v>
      </c>
      <c r="U37" s="13" t="str">
        <f>"  65.0"</f>
        <v>  65.0</v>
      </c>
      <c r="V37" s="13" t="str">
        <f>"  85.0"</f>
        <v>  85.0</v>
      </c>
      <c r="W37" s="11">
        <v>1638</v>
      </c>
      <c r="X37" s="11">
        <v>679</v>
      </c>
    </row>
    <row r="38" ht="12.75">
      <c r="B38" s="1" t="s">
        <v>75</v>
      </c>
    </row>
    <row r="39" spans="1:24" ht="12.75">
      <c r="A39" s="11">
        <v>16</v>
      </c>
      <c r="B39" s="11" t="s">
        <v>76</v>
      </c>
      <c r="C39" s="11" t="s">
        <v>77</v>
      </c>
      <c r="D39" s="12" t="s">
        <v>78</v>
      </c>
      <c r="E39" s="13" t="str">
        <f>"  19.0"</f>
        <v>  19.0</v>
      </c>
      <c r="F39" s="13" t="str">
        <f>"  14.0"</f>
        <v>  14.0</v>
      </c>
      <c r="G39" s="13" t="str">
        <f>"   5.0"</f>
        <v>   5.0</v>
      </c>
      <c r="H39" s="13" t="str">
        <f>"  12.0"</f>
        <v>  12.0</v>
      </c>
      <c r="I39" s="13" t="str">
        <f>"  32.0"</f>
        <v>  32.0</v>
      </c>
      <c r="J39" s="13" t="str">
        <f>"  18.0"</f>
        <v>  18.0</v>
      </c>
      <c r="K39" s="13" t="str">
        <f>"  17.0"</f>
        <v>  17.0</v>
      </c>
      <c r="L39" s="13" t="str">
        <f>"  21.0"</f>
        <v>  21.0</v>
      </c>
      <c r="M39" s="13" t="str">
        <f>"  10.0"</f>
        <v>  10.0</v>
      </c>
      <c r="N39" s="13" t="str">
        <f>"  12.0"</f>
        <v>  12.0</v>
      </c>
      <c r="O39" s="13" t="str">
        <f>"   0.0"</f>
        <v>   0.0</v>
      </c>
      <c r="P39" s="13" t="str">
        <f>"   0.0"</f>
        <v>   0.0</v>
      </c>
      <c r="Q39" s="13" t="str">
        <f>"   0.0"</f>
        <v>   0.0</v>
      </c>
      <c r="R39" s="13" t="str">
        <f>"   0.0"</f>
        <v>   0.0</v>
      </c>
      <c r="S39" s="13" t="str">
        <f>"   0.0"</f>
        <v>   0.0</v>
      </c>
      <c r="T39" s="13" t="str">
        <f>" 160.0"</f>
        <v> 160.0</v>
      </c>
      <c r="U39" s="13" t="str">
        <f>"  72.0"</f>
        <v>  72.0</v>
      </c>
      <c r="V39" s="13" t="str">
        <f>"  88.0"</f>
        <v>  88.0</v>
      </c>
      <c r="W39" s="11">
        <v>1605</v>
      </c>
      <c r="X39" s="11">
        <v>509</v>
      </c>
    </row>
    <row r="40" ht="12.75">
      <c r="B40" s="1" t="s">
        <v>79</v>
      </c>
    </row>
    <row r="41" spans="1:24" ht="12.75">
      <c r="A41" s="11">
        <v>17</v>
      </c>
      <c r="B41" s="11" t="s">
        <v>80</v>
      </c>
      <c r="C41" s="11" t="s">
        <v>81</v>
      </c>
      <c r="D41" s="12" t="s">
        <v>82</v>
      </c>
      <c r="E41" s="13" t="str">
        <f>"  14.0"</f>
        <v>  14.0</v>
      </c>
      <c r="F41" s="13" t="str">
        <f>"  17.0"</f>
        <v>  17.0</v>
      </c>
      <c r="G41" s="13" t="str">
        <f>"  14.0"</f>
        <v>  14.0</v>
      </c>
      <c r="H41" s="13" t="str">
        <f>"  17.0"</f>
        <v>  17.0</v>
      </c>
      <c r="I41" s="13" t="str">
        <f>"  32.0"</f>
        <v>  32.0</v>
      </c>
      <c r="J41" s="13" t="str">
        <f>"  10.0"</f>
        <v>  10.0</v>
      </c>
      <c r="K41" s="13" t="str">
        <f>"  15.0"</f>
        <v>  15.0</v>
      </c>
      <c r="L41" s="13" t="str">
        <f>"  16.0"</f>
        <v>  16.0</v>
      </c>
      <c r="M41" s="13" t="str">
        <f>"  19.0"</f>
        <v>  19.0</v>
      </c>
      <c r="N41" s="13" t="str">
        <f>"  14.0"</f>
        <v>  14.0</v>
      </c>
      <c r="O41" s="13" t="str">
        <f>"   0.0"</f>
        <v>   0.0</v>
      </c>
      <c r="P41" s="13" t="str">
        <f>"   0.0"</f>
        <v>   0.0</v>
      </c>
      <c r="Q41" s="13" t="str">
        <f>"   0.0"</f>
        <v>   0.0</v>
      </c>
      <c r="R41" s="13" t="str">
        <f>"   0.0"</f>
        <v>   0.0</v>
      </c>
      <c r="S41" s="13" t="str">
        <f>"   0.0"</f>
        <v>   0.0</v>
      </c>
      <c r="T41" s="13" t="str">
        <f>" 168.0"</f>
        <v> 168.0</v>
      </c>
      <c r="U41" s="13" t="str">
        <f>"  68.0"</f>
        <v>  68.0</v>
      </c>
      <c r="V41" s="13" t="str">
        <f>" 100.0"</f>
        <v> 100.0</v>
      </c>
      <c r="W41" s="11">
        <v>1572</v>
      </c>
      <c r="X41" s="11">
        <v>0</v>
      </c>
    </row>
    <row r="42" ht="12.75">
      <c r="B42" s="1" t="s">
        <v>83</v>
      </c>
    </row>
    <row r="43" spans="1:24" ht="12.75">
      <c r="A43" s="1" t="s">
        <v>0</v>
      </c>
      <c r="X43" s="2" t="s">
        <v>1</v>
      </c>
    </row>
    <row r="45" ht="15" customHeight="1">
      <c r="A45" s="3" t="s">
        <v>2</v>
      </c>
    </row>
    <row r="46" ht="15" customHeight="1">
      <c r="A46" s="3" t="s">
        <v>3</v>
      </c>
    </row>
    <row r="47" spans="1:24" ht="15" customHeight="1">
      <c r="A47" s="3" t="s">
        <v>4</v>
      </c>
      <c r="X47" s="2" t="s">
        <v>84</v>
      </c>
    </row>
    <row r="49" spans="1:24" ht="12.75">
      <c r="A49" s="6" t="s">
        <v>6</v>
      </c>
      <c r="B49" s="7" t="s">
        <v>7</v>
      </c>
      <c r="C49" s="7" t="s">
        <v>8</v>
      </c>
      <c r="D49" s="7" t="s">
        <v>9</v>
      </c>
      <c r="E49" s="7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6" t="s">
        <v>11</v>
      </c>
      <c r="U49" s="6" t="s">
        <v>12</v>
      </c>
      <c r="V49" s="6" t="s">
        <v>13</v>
      </c>
      <c r="W49" s="6" t="s">
        <v>14</v>
      </c>
      <c r="X49" s="10" t="s">
        <v>15</v>
      </c>
    </row>
    <row r="50" spans="1:24" ht="12.75">
      <c r="A50" s="4"/>
      <c r="B50" s="4"/>
      <c r="C50" s="4"/>
      <c r="D50" s="4"/>
      <c r="E50" s="5">
        <v>1</v>
      </c>
      <c r="F50" s="5">
        <v>2</v>
      </c>
      <c r="G50" s="5">
        <v>3</v>
      </c>
      <c r="H50" s="5">
        <v>4</v>
      </c>
      <c r="I50" s="5">
        <v>5</v>
      </c>
      <c r="J50" s="5">
        <v>6</v>
      </c>
      <c r="K50" s="5">
        <v>7</v>
      </c>
      <c r="L50" s="5">
        <v>8</v>
      </c>
      <c r="M50" s="5">
        <v>9</v>
      </c>
      <c r="N50" s="5">
        <v>10</v>
      </c>
      <c r="O50" s="5">
        <v>11</v>
      </c>
      <c r="P50" s="5">
        <v>12</v>
      </c>
      <c r="Q50" s="5">
        <v>13</v>
      </c>
      <c r="R50" s="5">
        <v>14</v>
      </c>
      <c r="S50" s="5">
        <v>15</v>
      </c>
      <c r="T50" s="4"/>
      <c r="U50" s="4"/>
      <c r="V50" s="4"/>
      <c r="W50" s="4"/>
      <c r="X50" s="9"/>
    </row>
    <row r="51" spans="1:24" ht="12.75">
      <c r="A51" s="11">
        <v>18</v>
      </c>
      <c r="B51" s="11" t="s">
        <v>85</v>
      </c>
      <c r="C51" s="11" t="s">
        <v>86</v>
      </c>
      <c r="D51" s="12" t="s">
        <v>87</v>
      </c>
      <c r="E51" s="13" t="str">
        <f>"  12.0"</f>
        <v>  12.0</v>
      </c>
      <c r="F51" s="13" t="str">
        <f>"  16.0"</f>
        <v>  16.0</v>
      </c>
      <c r="G51" s="13" t="str">
        <f>"  15.0"</f>
        <v>  15.0</v>
      </c>
      <c r="H51" s="13" t="str">
        <f>"  14.0"</f>
        <v>  14.0</v>
      </c>
      <c r="I51" s="13" t="str">
        <f>"  18.0"</f>
        <v>  18.0</v>
      </c>
      <c r="J51" s="13" t="str">
        <f>"   9.0"</f>
        <v>   9.0</v>
      </c>
      <c r="K51" s="13" t="str">
        <f>"  19.0"</f>
        <v>  19.0</v>
      </c>
      <c r="L51" s="13" t="str">
        <f>"  25.0"</f>
        <v>  25.0</v>
      </c>
      <c r="M51" s="13" t="str">
        <f>"  20.0"</f>
        <v>  20.0</v>
      </c>
      <c r="N51" s="13" t="str">
        <f>"  21.0"</f>
        <v>  21.0</v>
      </c>
      <c r="O51" s="13" t="str">
        <f>"   0.0"</f>
        <v>   0.0</v>
      </c>
      <c r="P51" s="13" t="str">
        <f>"   0.0"</f>
        <v>   0.0</v>
      </c>
      <c r="Q51" s="13" t="str">
        <f>"   0.0"</f>
        <v>   0.0</v>
      </c>
      <c r="R51" s="13" t="str">
        <f>"   0.0"</f>
        <v>   0.0</v>
      </c>
      <c r="S51" s="13" t="str">
        <f>"   0.0"</f>
        <v>   0.0</v>
      </c>
      <c r="T51" s="13" t="str">
        <f>" 169.0"</f>
        <v> 169.0</v>
      </c>
      <c r="U51" s="13" t="str">
        <f>"  66.0"</f>
        <v>  66.0</v>
      </c>
      <c r="V51" s="13" t="str">
        <f>" 103.0"</f>
        <v> 103.0</v>
      </c>
      <c r="W51" s="11">
        <v>1539</v>
      </c>
      <c r="X51" s="11">
        <v>0</v>
      </c>
    </row>
    <row r="52" ht="12.75">
      <c r="B52" s="1" t="s">
        <v>88</v>
      </c>
    </row>
    <row r="53" spans="1:24" ht="12.75">
      <c r="A53" s="11">
        <v>19</v>
      </c>
      <c r="B53" s="11" t="s">
        <v>89</v>
      </c>
      <c r="C53" s="11" t="s">
        <v>90</v>
      </c>
      <c r="D53" s="12" t="s">
        <v>91</v>
      </c>
      <c r="E53" s="13" t="str">
        <f>"  32.0"</f>
        <v>  32.0</v>
      </c>
      <c r="F53" s="13" t="str">
        <f>"  21.0"</f>
        <v>  21.0</v>
      </c>
      <c r="G53" s="13" t="str">
        <f>"   9.0"</f>
        <v>   9.0</v>
      </c>
      <c r="H53" s="13" t="str">
        <f>"   7.0"</f>
        <v>   7.0</v>
      </c>
      <c r="I53" s="13" t="str">
        <f>"  32.0"</f>
        <v>  32.0</v>
      </c>
      <c r="J53" s="13" t="str">
        <f>"  21.0"</f>
        <v>  21.0</v>
      </c>
      <c r="K53" s="13" t="str">
        <f>"  12.0"</f>
        <v>  12.0</v>
      </c>
      <c r="L53" s="13" t="str">
        <f>"  22.0"</f>
        <v>  22.0</v>
      </c>
      <c r="M53" s="13" t="str">
        <f>"  17.0"</f>
        <v>  17.0</v>
      </c>
      <c r="N53" s="13" t="str">
        <f>"  19.0"</f>
        <v>  19.0</v>
      </c>
      <c r="O53" s="13" t="str">
        <f>"   0.0"</f>
        <v>   0.0</v>
      </c>
      <c r="P53" s="13" t="str">
        <f>"   0.0"</f>
        <v>   0.0</v>
      </c>
      <c r="Q53" s="13" t="str">
        <f>"   0.0"</f>
        <v>   0.0</v>
      </c>
      <c r="R53" s="13" t="str">
        <f>"   0.0"</f>
        <v>   0.0</v>
      </c>
      <c r="S53" s="13" t="str">
        <f>"   0.0"</f>
        <v>   0.0</v>
      </c>
      <c r="T53" s="13" t="str">
        <f>" 192.0"</f>
        <v> 192.0</v>
      </c>
      <c r="U53" s="13" t="str">
        <f>"  86.0"</f>
        <v>  86.0</v>
      </c>
      <c r="V53" s="13" t="str">
        <f>" 106.0"</f>
        <v> 106.0</v>
      </c>
      <c r="W53" s="11">
        <v>1506</v>
      </c>
      <c r="X53" s="11">
        <v>0</v>
      </c>
    </row>
    <row r="54" ht="12.75">
      <c r="B54" s="1" t="s">
        <v>92</v>
      </c>
    </row>
    <row r="55" spans="1:24" ht="12.75">
      <c r="A55" s="11">
        <v>20</v>
      </c>
      <c r="B55" s="11" t="s">
        <v>93</v>
      </c>
      <c r="C55" s="11" t="s">
        <v>94</v>
      </c>
      <c r="D55" s="12" t="s">
        <v>95</v>
      </c>
      <c r="E55" s="13" t="str">
        <f>"  24.0"</f>
        <v>  24.0</v>
      </c>
      <c r="F55" s="13" t="str">
        <f>"  32.0"</f>
        <v>  32.0</v>
      </c>
      <c r="G55" s="13" t="str">
        <f>"  21.0"</f>
        <v>  21.0</v>
      </c>
      <c r="H55" s="13" t="str">
        <f>"  21.0"</f>
        <v>  21.0</v>
      </c>
      <c r="I55" s="13" t="str">
        <f>"  10.0"</f>
        <v>  10.0</v>
      </c>
      <c r="J55" s="13" t="str">
        <f>"  20.0"</f>
        <v>  20.0</v>
      </c>
      <c r="K55" s="13" t="str">
        <f>"  11.0"</f>
        <v>  11.0</v>
      </c>
      <c r="L55" s="13" t="str">
        <f>"   8.0"</f>
        <v>   8.0</v>
      </c>
      <c r="M55" s="13" t="str">
        <f>"  21.0"</f>
        <v>  21.0</v>
      </c>
      <c r="N55" s="13" t="str">
        <f>"  32.0"</f>
        <v>  32.0</v>
      </c>
      <c r="O55" s="13" t="str">
        <f>"   0.0"</f>
        <v>   0.0</v>
      </c>
      <c r="P55" s="13" t="str">
        <f>"   0.0"</f>
        <v>   0.0</v>
      </c>
      <c r="Q55" s="13" t="str">
        <f>"   0.0"</f>
        <v>   0.0</v>
      </c>
      <c r="R55" s="13" t="str">
        <f>"   0.0"</f>
        <v>   0.0</v>
      </c>
      <c r="S55" s="13" t="str">
        <f>"   0.0"</f>
        <v>   0.0</v>
      </c>
      <c r="T55" s="13" t="str">
        <f>" 200.0"</f>
        <v> 200.0</v>
      </c>
      <c r="U55" s="13" t="str">
        <f>"  88.0"</f>
        <v>  88.0</v>
      </c>
      <c r="V55" s="13" t="str">
        <f>" 112.0"</f>
        <v> 112.0</v>
      </c>
      <c r="W55" s="11">
        <v>1473</v>
      </c>
      <c r="X55" s="11">
        <v>0</v>
      </c>
    </row>
    <row r="56" ht="12.75">
      <c r="B56" s="1" t="s">
        <v>96</v>
      </c>
    </row>
    <row r="57" spans="1:24" ht="12.75">
      <c r="A57" s="11">
        <v>21</v>
      </c>
      <c r="B57" s="11" t="s">
        <v>97</v>
      </c>
      <c r="C57" s="11" t="s">
        <v>98</v>
      </c>
      <c r="D57" s="12" t="s">
        <v>99</v>
      </c>
      <c r="E57" s="13" t="str">
        <f>"  20.0"</f>
        <v>  20.0</v>
      </c>
      <c r="F57" s="13" t="str">
        <f>"  12.0"</f>
        <v>  12.0</v>
      </c>
      <c r="G57" s="13" t="str">
        <f>"  22.0"</f>
        <v>  22.0</v>
      </c>
      <c r="H57" s="13" t="str">
        <f>"  16.0"</f>
        <v>  16.0</v>
      </c>
      <c r="I57" s="13" t="str">
        <f>"  16.0"</f>
        <v>  16.0</v>
      </c>
      <c r="J57" s="13" t="str">
        <f>"  23.0"</f>
        <v>  23.0</v>
      </c>
      <c r="K57" s="13" t="str">
        <f>"  32.0"</f>
        <v>  32.0</v>
      </c>
      <c r="L57" s="13" t="str">
        <f>"  20.0"</f>
        <v>  20.0</v>
      </c>
      <c r="M57" s="13" t="str">
        <f>"  32.0"</f>
        <v>  32.0</v>
      </c>
      <c r="N57" s="13" t="str">
        <f>"  22.0"</f>
        <v>  22.0</v>
      </c>
      <c r="O57" s="13" t="str">
        <f>"   0.0"</f>
        <v>   0.0</v>
      </c>
      <c r="P57" s="13" t="str">
        <f>"   0.0"</f>
        <v>   0.0</v>
      </c>
      <c r="Q57" s="13" t="str">
        <f>"   0.0"</f>
        <v>   0.0</v>
      </c>
      <c r="R57" s="13" t="str">
        <f>"   0.0"</f>
        <v>   0.0</v>
      </c>
      <c r="S57" s="13" t="str">
        <f>"   0.0"</f>
        <v>   0.0</v>
      </c>
      <c r="T57" s="13" t="str">
        <f>" 215.0"</f>
        <v> 215.0</v>
      </c>
      <c r="U57" s="13" t="str">
        <f>"  87.0"</f>
        <v>  87.0</v>
      </c>
      <c r="V57" s="13" t="str">
        <f>" 128.0"</f>
        <v> 128.0</v>
      </c>
      <c r="W57" s="11">
        <v>1440</v>
      </c>
      <c r="X57" s="11">
        <v>0</v>
      </c>
    </row>
    <row r="59" spans="1:24" ht="12.75">
      <c r="A59" s="11">
        <v>22</v>
      </c>
      <c r="B59" s="11" t="s">
        <v>100</v>
      </c>
      <c r="C59" s="11" t="s">
        <v>101</v>
      </c>
      <c r="D59" s="12" t="s">
        <v>102</v>
      </c>
      <c r="E59" s="13" t="str">
        <f>"  23.0"</f>
        <v>  23.0</v>
      </c>
      <c r="F59" s="13" t="str">
        <f>"  22.0"</f>
        <v>  22.0</v>
      </c>
      <c r="G59" s="13" t="str">
        <f>"  11.0"</f>
        <v>  11.0</v>
      </c>
      <c r="H59" s="13" t="str">
        <f>"  32.0"</f>
        <v>  32.0</v>
      </c>
      <c r="I59" s="13" t="str">
        <f>"  22.0"</f>
        <v>  22.0</v>
      </c>
      <c r="J59" s="13" t="str">
        <f>"  17.0"</f>
        <v>  17.0</v>
      </c>
      <c r="K59" s="13" t="str">
        <f>"  23.0"</f>
        <v>  23.0</v>
      </c>
      <c r="L59" s="13" t="str">
        <f>"  23.0"</f>
        <v>  23.0</v>
      </c>
      <c r="M59" s="13" t="str">
        <f>"  18.0"</f>
        <v>  18.0</v>
      </c>
      <c r="N59" s="13" t="str">
        <f>"  18.0"</f>
        <v>  18.0</v>
      </c>
      <c r="O59" s="13" t="str">
        <f>"   0.0"</f>
        <v>   0.0</v>
      </c>
      <c r="P59" s="13" t="str">
        <f>"   0.0"</f>
        <v>   0.0</v>
      </c>
      <c r="Q59" s="13" t="str">
        <f>"   0.0"</f>
        <v>   0.0</v>
      </c>
      <c r="R59" s="13" t="str">
        <f>"   0.0"</f>
        <v>   0.0</v>
      </c>
      <c r="S59" s="13" t="str">
        <f>"   0.0"</f>
        <v>   0.0</v>
      </c>
      <c r="T59" s="13" t="str">
        <f>" 209.0"</f>
        <v> 209.0</v>
      </c>
      <c r="U59" s="13" t="str">
        <f>"  78.0"</f>
        <v>  78.0</v>
      </c>
      <c r="V59" s="13" t="str">
        <f>" 131.0"</f>
        <v> 131.0</v>
      </c>
      <c r="W59" s="11">
        <v>1407</v>
      </c>
      <c r="X59" s="11">
        <v>0</v>
      </c>
    </row>
    <row r="60" ht="12.75">
      <c r="B60" s="1" t="s">
        <v>103</v>
      </c>
    </row>
    <row r="61" spans="1:24" ht="12.75">
      <c r="A61" s="11">
        <v>23</v>
      </c>
      <c r="B61" s="11" t="s">
        <v>104</v>
      </c>
      <c r="C61" s="11" t="s">
        <v>105</v>
      </c>
      <c r="D61" s="12" t="s">
        <v>106</v>
      </c>
      <c r="E61" s="13" t="str">
        <f>"  13.0"</f>
        <v>  13.0</v>
      </c>
      <c r="F61" s="13" t="str">
        <f>"   9.0"</f>
        <v>   9.0</v>
      </c>
      <c r="G61" s="13" t="str">
        <f>"  19.0"</f>
        <v>  19.0</v>
      </c>
      <c r="H61" s="13" t="str">
        <f>"  18.0"</f>
        <v>  18.0</v>
      </c>
      <c r="I61" s="13" t="str">
        <f>"  17.0"</f>
        <v>  17.0</v>
      </c>
      <c r="J61" s="13" t="str">
        <f>"  25.0"</f>
        <v>  25.0</v>
      </c>
      <c r="K61" s="13" t="str">
        <f>"  32.0"</f>
        <v>  32.0</v>
      </c>
      <c r="L61" s="13" t="str">
        <f>"  32.0"</f>
        <v>  32.0</v>
      </c>
      <c r="M61" s="13" t="str">
        <f>"  32.0"</f>
        <v>  32.0</v>
      </c>
      <c r="N61" s="13" t="str">
        <f>"  32.0"</f>
        <v>  32.0</v>
      </c>
      <c r="O61" s="13" t="str">
        <f>"   0.0"</f>
        <v>   0.0</v>
      </c>
      <c r="P61" s="13" t="str">
        <f>"   0.0"</f>
        <v>   0.0</v>
      </c>
      <c r="Q61" s="13" t="str">
        <f>"   0.0"</f>
        <v>   0.0</v>
      </c>
      <c r="R61" s="13" t="str">
        <f>"   0.0"</f>
        <v>   0.0</v>
      </c>
      <c r="S61" s="13" t="str">
        <f>"   0.0"</f>
        <v>   0.0</v>
      </c>
      <c r="T61" s="13" t="str">
        <f>" 229.0"</f>
        <v> 229.0</v>
      </c>
      <c r="U61" s="13" t="str">
        <f>"  96.0"</f>
        <v>  96.0</v>
      </c>
      <c r="V61" s="13" t="str">
        <f>" 133.0"</f>
        <v> 133.0</v>
      </c>
      <c r="W61" s="11">
        <v>1374</v>
      </c>
      <c r="X61" s="11">
        <v>0</v>
      </c>
    </row>
    <row r="62" ht="12.75">
      <c r="B62" s="1" t="s">
        <v>107</v>
      </c>
    </row>
    <row r="63" spans="1:24" ht="12.75">
      <c r="A63" s="11">
        <v>24</v>
      </c>
      <c r="B63" s="11" t="s">
        <v>108</v>
      </c>
      <c r="C63" s="11" t="s">
        <v>109</v>
      </c>
      <c r="D63" s="12" t="s">
        <v>110</v>
      </c>
      <c r="E63" s="13" t="str">
        <f>"  18.0"</f>
        <v>  18.0</v>
      </c>
      <c r="F63" s="13" t="str">
        <f>"  15.0"</f>
        <v>  15.0</v>
      </c>
      <c r="G63" s="13" t="str">
        <f>"  23.0"</f>
        <v>  23.0</v>
      </c>
      <c r="H63" s="13" t="str">
        <f>"  32.0"</f>
        <v>  32.0</v>
      </c>
      <c r="I63" s="13" t="str">
        <f>"  32.0"</f>
        <v>  32.0</v>
      </c>
      <c r="J63" s="13" t="str">
        <f>"  32.0"</f>
        <v>  32.0</v>
      </c>
      <c r="K63" s="13" t="str">
        <f>"  22.0"</f>
        <v>  22.0</v>
      </c>
      <c r="L63" s="13" t="str">
        <f>"  18.0"</f>
        <v>  18.0</v>
      </c>
      <c r="M63" s="13" t="str">
        <f>"  25.0"</f>
        <v>  25.0</v>
      </c>
      <c r="N63" s="13" t="str">
        <f>"  17.0"</f>
        <v>  17.0</v>
      </c>
      <c r="O63" s="13" t="str">
        <f>"   0.0"</f>
        <v>   0.0</v>
      </c>
      <c r="P63" s="13" t="str">
        <f>"   0.0"</f>
        <v>   0.0</v>
      </c>
      <c r="Q63" s="13" t="str">
        <f>"   0.0"</f>
        <v>   0.0</v>
      </c>
      <c r="R63" s="13" t="str">
        <f>"   0.0"</f>
        <v>   0.0</v>
      </c>
      <c r="S63" s="13" t="str">
        <f>"   0.0"</f>
        <v>   0.0</v>
      </c>
      <c r="T63" s="13" t="str">
        <f>" 234.0"</f>
        <v> 234.0</v>
      </c>
      <c r="U63" s="13" t="str">
        <f>"  96.0"</f>
        <v>  96.0</v>
      </c>
      <c r="V63" s="13" t="str">
        <f>" 138.0"</f>
        <v> 138.0</v>
      </c>
      <c r="W63" s="11">
        <v>1341</v>
      </c>
      <c r="X63" s="11">
        <v>0</v>
      </c>
    </row>
    <row r="64" ht="12.75">
      <c r="B64" s="1" t="s">
        <v>111</v>
      </c>
    </row>
    <row r="65" spans="1:24" ht="12.75">
      <c r="A65" s="11">
        <v>25</v>
      </c>
      <c r="B65" s="11" t="s">
        <v>112</v>
      </c>
      <c r="C65" s="11" t="s">
        <v>113</v>
      </c>
      <c r="D65" s="12" t="s">
        <v>114</v>
      </c>
      <c r="E65" s="13" t="str">
        <f>"  21.0"</f>
        <v>  21.0</v>
      </c>
      <c r="F65" s="13" t="str">
        <f>"  24.0"</f>
        <v>  24.0</v>
      </c>
      <c r="G65" s="13" t="str">
        <f>"  20.0"</f>
        <v>  20.0</v>
      </c>
      <c r="H65" s="13" t="str">
        <f>"  26.0"</f>
        <v>  26.0</v>
      </c>
      <c r="I65" s="13" t="str">
        <f>"  20.0"</f>
        <v>  20.0</v>
      </c>
      <c r="J65" s="13" t="str">
        <f>"  32.0"</f>
        <v>  32.0</v>
      </c>
      <c r="K65" s="13" t="str">
        <f>"  21.0"</f>
        <v>  21.0</v>
      </c>
      <c r="L65" s="13" t="str">
        <f>"  19.0"</f>
        <v>  19.0</v>
      </c>
      <c r="M65" s="13" t="str">
        <f>"  24.0"</f>
        <v>  24.0</v>
      </c>
      <c r="N65" s="13" t="str">
        <f>"  32.0"</f>
        <v>  32.0</v>
      </c>
      <c r="O65" s="13" t="str">
        <f>"   0.0"</f>
        <v>   0.0</v>
      </c>
      <c r="P65" s="13" t="str">
        <f>"   0.0"</f>
        <v>   0.0</v>
      </c>
      <c r="Q65" s="13" t="str">
        <f>"   0.0"</f>
        <v>   0.0</v>
      </c>
      <c r="R65" s="13" t="str">
        <f>"   0.0"</f>
        <v>   0.0</v>
      </c>
      <c r="S65" s="13" t="str">
        <f>"   0.0"</f>
        <v>   0.0</v>
      </c>
      <c r="T65" s="13" t="str">
        <f>" 239.0"</f>
        <v> 239.0</v>
      </c>
      <c r="U65" s="13" t="str">
        <f>"  90.0"</f>
        <v>  90.0</v>
      </c>
      <c r="V65" s="13" t="str">
        <f>" 149.0"</f>
        <v> 149.0</v>
      </c>
      <c r="W65" s="11">
        <v>1308</v>
      </c>
      <c r="X65" s="11">
        <v>0</v>
      </c>
    </row>
    <row r="66" ht="12.75">
      <c r="B66" s="1" t="s">
        <v>115</v>
      </c>
    </row>
    <row r="67" spans="1:24" ht="12.75">
      <c r="A67" s="11">
        <v>26</v>
      </c>
      <c r="B67" s="11" t="s">
        <v>116</v>
      </c>
      <c r="C67" s="11" t="s">
        <v>117</v>
      </c>
      <c r="D67" s="12" t="s">
        <v>118</v>
      </c>
      <c r="E67" s="13" t="str">
        <f>"  22.0"</f>
        <v>  22.0</v>
      </c>
      <c r="F67" s="13" t="str">
        <f>"  20.0"</f>
        <v>  20.0</v>
      </c>
      <c r="G67" s="13" t="str">
        <f>"  18.0"</f>
        <v>  18.0</v>
      </c>
      <c r="H67" s="13" t="str">
        <f>"   9.0"</f>
        <v>   9.0</v>
      </c>
      <c r="I67" s="13" t="str">
        <f>"  21.0"</f>
        <v>  21.0</v>
      </c>
      <c r="J67" s="13" t="str">
        <f>"  32.0"</f>
        <v>  32.0</v>
      </c>
      <c r="K67" s="13" t="str">
        <f>"  32.0"</f>
        <v>  32.0</v>
      </c>
      <c r="L67" s="13" t="str">
        <f>"  32.0"</f>
        <v>  32.0</v>
      </c>
      <c r="M67" s="13" t="str">
        <f>"  32.0"</f>
        <v>  32.0</v>
      </c>
      <c r="N67" s="13" t="str">
        <f>"  32.0"</f>
        <v>  32.0</v>
      </c>
      <c r="O67" s="13" t="str">
        <f>"   0.0"</f>
        <v>   0.0</v>
      </c>
      <c r="P67" s="13" t="str">
        <f>"   0.0"</f>
        <v>   0.0</v>
      </c>
      <c r="Q67" s="13" t="str">
        <f>"   0.0"</f>
        <v>   0.0</v>
      </c>
      <c r="R67" s="13" t="str">
        <f>"   0.0"</f>
        <v>   0.0</v>
      </c>
      <c r="S67" s="13" t="str">
        <f>"   0.0"</f>
        <v>   0.0</v>
      </c>
      <c r="T67" s="13" t="str">
        <f>" 250.0"</f>
        <v> 250.0</v>
      </c>
      <c r="U67" s="13" t="str">
        <f>"  96.0"</f>
        <v>  96.0</v>
      </c>
      <c r="V67" s="13" t="str">
        <f>" 154.0"</f>
        <v> 154.0</v>
      </c>
      <c r="W67" s="11">
        <v>1275</v>
      </c>
      <c r="X67" s="11">
        <v>0</v>
      </c>
    </row>
    <row r="68" ht="12.75">
      <c r="B68" s="1" t="s">
        <v>119</v>
      </c>
    </row>
    <row r="69" spans="1:24" ht="12.75">
      <c r="A69" s="11">
        <v>27</v>
      </c>
      <c r="B69" s="11" t="s">
        <v>120</v>
      </c>
      <c r="C69" s="11" t="s">
        <v>121</v>
      </c>
      <c r="D69" s="12" t="s">
        <v>122</v>
      </c>
      <c r="E69" s="13" t="str">
        <f>"  25.0"</f>
        <v>  25.0</v>
      </c>
      <c r="F69" s="13" t="str">
        <f>"  26.0"</f>
        <v>  26.0</v>
      </c>
      <c r="G69" s="13" t="str">
        <f>"  25.0"</f>
        <v>  25.0</v>
      </c>
      <c r="H69" s="13" t="str">
        <f>"  23.0"</f>
        <v>  23.0</v>
      </c>
      <c r="I69" s="13" t="str">
        <f>"  25.0"</f>
        <v>  25.0</v>
      </c>
      <c r="J69" s="13" t="str">
        <f>"  24.0"</f>
        <v>  24.0</v>
      </c>
      <c r="K69" s="13" t="str">
        <f>"  24.0"</f>
        <v>  24.0</v>
      </c>
      <c r="L69" s="13" t="str">
        <f>"  24.0"</f>
        <v>  24.0</v>
      </c>
      <c r="M69" s="13" t="str">
        <f>"  23.0"</f>
        <v>  23.0</v>
      </c>
      <c r="N69" s="13" t="str">
        <f>"  24.0"</f>
        <v>  24.0</v>
      </c>
      <c r="O69" s="13" t="str">
        <f>"   0.0"</f>
        <v>   0.0</v>
      </c>
      <c r="P69" s="13" t="str">
        <f>"   0.0"</f>
        <v>   0.0</v>
      </c>
      <c r="Q69" s="13" t="str">
        <f>"   0.0"</f>
        <v>   0.0</v>
      </c>
      <c r="R69" s="13" t="str">
        <f>"   0.0"</f>
        <v>   0.0</v>
      </c>
      <c r="S69" s="13" t="str">
        <f>"   0.0"</f>
        <v>   0.0</v>
      </c>
      <c r="T69" s="13" t="str">
        <f>" 243.0"</f>
        <v> 243.0</v>
      </c>
      <c r="U69" s="13" t="str">
        <f>"  76.0"</f>
        <v>  76.0</v>
      </c>
      <c r="V69" s="13" t="str">
        <f>" 167.0"</f>
        <v> 167.0</v>
      </c>
      <c r="W69" s="11">
        <v>1242</v>
      </c>
      <c r="X69" s="11">
        <v>0</v>
      </c>
    </row>
    <row r="70" ht="12.75">
      <c r="B70" s="1" t="s">
        <v>123</v>
      </c>
    </row>
    <row r="71" spans="1:24" ht="12.75">
      <c r="A71" s="11">
        <v>28</v>
      </c>
      <c r="B71" s="11" t="s">
        <v>124</v>
      </c>
      <c r="C71" s="11" t="s">
        <v>125</v>
      </c>
      <c r="D71" s="12" t="s">
        <v>126</v>
      </c>
      <c r="E71" s="13" t="str">
        <f>"  27.0"</f>
        <v>  27.0</v>
      </c>
      <c r="F71" s="13" t="str">
        <f>"  25.0"</f>
        <v>  25.0</v>
      </c>
      <c r="G71" s="13" t="str">
        <f>"  24.0"</f>
        <v>  24.0</v>
      </c>
      <c r="H71" s="13" t="str">
        <f>"  32.0"</f>
        <v>  32.0</v>
      </c>
      <c r="I71" s="13" t="str">
        <f>"  23.0"</f>
        <v>  23.0</v>
      </c>
      <c r="J71" s="13" t="str">
        <f>"  26.0"</f>
        <v>  26.0</v>
      </c>
      <c r="K71" s="13" t="str">
        <f>"  32.0"</f>
        <v>  32.0</v>
      </c>
      <c r="L71" s="13" t="str">
        <f>"  32.0"</f>
        <v>  32.0</v>
      </c>
      <c r="M71" s="13" t="str">
        <f>"  22.0"</f>
        <v>  22.0</v>
      </c>
      <c r="N71" s="13" t="str">
        <f>"  23.0"</f>
        <v>  23.0</v>
      </c>
      <c r="O71" s="13" t="str">
        <f>"   0.0"</f>
        <v>   0.0</v>
      </c>
      <c r="P71" s="13" t="str">
        <f>"   0.0"</f>
        <v>   0.0</v>
      </c>
      <c r="Q71" s="13" t="str">
        <f>"   0.0"</f>
        <v>   0.0</v>
      </c>
      <c r="R71" s="13" t="str">
        <f>"   0.0"</f>
        <v>   0.0</v>
      </c>
      <c r="S71" s="13" t="str">
        <f>"   0.0"</f>
        <v>   0.0</v>
      </c>
      <c r="T71" s="13" t="str">
        <f>" 266.0"</f>
        <v> 266.0</v>
      </c>
      <c r="U71" s="13" t="str">
        <f>"  96.0"</f>
        <v>  96.0</v>
      </c>
      <c r="V71" s="13" t="str">
        <f>" 170.0"</f>
        <v> 170.0</v>
      </c>
      <c r="W71" s="11">
        <v>1209</v>
      </c>
      <c r="X71" s="11">
        <v>0</v>
      </c>
    </row>
    <row r="72" ht="12.75">
      <c r="B72" s="1" t="s">
        <v>127</v>
      </c>
    </row>
    <row r="73" spans="1:24" ht="12.75">
      <c r="A73" s="11">
        <v>29</v>
      </c>
      <c r="B73" s="11" t="s">
        <v>128</v>
      </c>
      <c r="C73" s="11" t="s">
        <v>129</v>
      </c>
      <c r="D73" s="12" t="s">
        <v>130</v>
      </c>
      <c r="E73" s="13" t="str">
        <f>"  26.0"</f>
        <v>  26.0</v>
      </c>
      <c r="F73" s="13" t="str">
        <f>"  27.0"</f>
        <v>  27.0</v>
      </c>
      <c r="G73" s="13" t="str">
        <f>"  32.0"</f>
        <v>  32.0</v>
      </c>
      <c r="H73" s="13" t="str">
        <f>"  25.0"</f>
        <v>  25.0</v>
      </c>
      <c r="I73" s="13" t="str">
        <f>"  24.0"</f>
        <v>  24.0</v>
      </c>
      <c r="J73" s="13" t="str">
        <f>"  22.0"</f>
        <v>  22.0</v>
      </c>
      <c r="K73" s="13" t="str">
        <f>"  25.0"</f>
        <v>  25.0</v>
      </c>
      <c r="L73" s="13" t="str">
        <f>"  26.0"</f>
        <v>  26.0</v>
      </c>
      <c r="M73" s="13" t="str">
        <f>"  26.0"</f>
        <v>  26.0</v>
      </c>
      <c r="N73" s="13" t="str">
        <f>"  25.0"</f>
        <v>  25.0</v>
      </c>
      <c r="O73" s="13" t="str">
        <f>"   0.0"</f>
        <v>   0.0</v>
      </c>
      <c r="P73" s="13" t="str">
        <f>"   0.0"</f>
        <v>   0.0</v>
      </c>
      <c r="Q73" s="13" t="str">
        <f>"   0.0"</f>
        <v>   0.0</v>
      </c>
      <c r="R73" s="13" t="str">
        <f>"   0.0"</f>
        <v>   0.0</v>
      </c>
      <c r="S73" s="13" t="str">
        <f>"   0.0"</f>
        <v>   0.0</v>
      </c>
      <c r="T73" s="13" t="str">
        <f>" 258.0"</f>
        <v> 258.0</v>
      </c>
      <c r="U73" s="13" t="str">
        <f>"  85.0"</f>
        <v>  85.0</v>
      </c>
      <c r="V73" s="13" t="str">
        <f>" 173.0"</f>
        <v> 173.0</v>
      </c>
      <c r="W73" s="11">
        <v>1176</v>
      </c>
      <c r="X73" s="11">
        <v>0</v>
      </c>
    </row>
    <row r="74" ht="12.75">
      <c r="B74" s="1" t="s">
        <v>131</v>
      </c>
    </row>
    <row r="75" spans="1:24" ht="12.75">
      <c r="A75" s="11">
        <v>30</v>
      </c>
      <c r="B75" s="11" t="s">
        <v>132</v>
      </c>
      <c r="C75" s="11" t="s">
        <v>81</v>
      </c>
      <c r="D75" s="12" t="s">
        <v>133</v>
      </c>
      <c r="E75" s="13" t="str">
        <f>"  28.0"</f>
        <v>  28.0</v>
      </c>
      <c r="F75" s="13" t="str">
        <f>"  28.0"</f>
        <v>  28.0</v>
      </c>
      <c r="G75" s="13" t="str">
        <f>"  32.0"</f>
        <v>  32.0</v>
      </c>
      <c r="H75" s="13" t="str">
        <f>"  32.0"</f>
        <v>  32.0</v>
      </c>
      <c r="I75" s="13" t="str">
        <f>"  32.0"</f>
        <v>  32.0</v>
      </c>
      <c r="J75" s="13" t="str">
        <f>"  32.0"</f>
        <v>  32.0</v>
      </c>
      <c r="K75" s="13" t="str">
        <f>"  27.0"</f>
        <v>  27.0</v>
      </c>
      <c r="L75" s="13" t="str">
        <f>"  32.0"</f>
        <v>  32.0</v>
      </c>
      <c r="M75" s="13" t="str">
        <f>"  27.0"</f>
        <v>  27.0</v>
      </c>
      <c r="N75" s="13" t="str">
        <f>"  26.0"</f>
        <v>  26.0</v>
      </c>
      <c r="O75" s="13" t="str">
        <f>"   0.0"</f>
        <v>   0.0</v>
      </c>
      <c r="P75" s="13" t="str">
        <f>"   0.0"</f>
        <v>   0.0</v>
      </c>
      <c r="Q75" s="13" t="str">
        <f>"   0.0"</f>
        <v>   0.0</v>
      </c>
      <c r="R75" s="13" t="str">
        <f>"   0.0"</f>
        <v>   0.0</v>
      </c>
      <c r="S75" s="13" t="str">
        <f>"   0.0"</f>
        <v>   0.0</v>
      </c>
      <c r="T75" s="13" t="str">
        <f>" 296.0"</f>
        <v> 296.0</v>
      </c>
      <c r="U75" s="13" t="str">
        <f>"  96.0"</f>
        <v>  96.0</v>
      </c>
      <c r="V75" s="13" t="str">
        <f>" 200.0"</f>
        <v> 200.0</v>
      </c>
      <c r="W75" s="11">
        <v>1143</v>
      </c>
      <c r="X75" s="11">
        <v>0</v>
      </c>
    </row>
    <row r="77" spans="1:24" ht="12.75">
      <c r="A77" s="11">
        <v>31</v>
      </c>
      <c r="B77" s="11" t="s">
        <v>134</v>
      </c>
      <c r="C77" s="11" t="s">
        <v>135</v>
      </c>
      <c r="D77" s="12" t="s">
        <v>136</v>
      </c>
      <c r="E77" s="13" t="str">
        <f>"  32.0"</f>
        <v>  32.0</v>
      </c>
      <c r="F77" s="13" t="str">
        <f>"  32.0"</f>
        <v>  32.0</v>
      </c>
      <c r="G77" s="13" t="str">
        <f>"  32.0"</f>
        <v>  32.0</v>
      </c>
      <c r="H77" s="13" t="str">
        <f>"  24.0"</f>
        <v>  24.0</v>
      </c>
      <c r="I77" s="13" t="str">
        <f>"  32.0"</f>
        <v>  32.0</v>
      </c>
      <c r="J77" s="13" t="str">
        <f>"  32.0"</f>
        <v>  32.0</v>
      </c>
      <c r="K77" s="13" t="str">
        <f>"  26.0"</f>
        <v>  26.0</v>
      </c>
      <c r="L77" s="13" t="str">
        <f>"  27.0"</f>
        <v>  27.0</v>
      </c>
      <c r="M77" s="13" t="str">
        <f>"  32.0"</f>
        <v>  32.0</v>
      </c>
      <c r="N77" s="13" t="str">
        <f>"  32.0"</f>
        <v>  32.0</v>
      </c>
      <c r="O77" s="13" t="str">
        <f>"   0.0"</f>
        <v>   0.0</v>
      </c>
      <c r="P77" s="13" t="str">
        <f>"   0.0"</f>
        <v>   0.0</v>
      </c>
      <c r="Q77" s="13" t="str">
        <f>"   0.0"</f>
        <v>   0.0</v>
      </c>
      <c r="R77" s="13" t="str">
        <f>"   0.0"</f>
        <v>   0.0</v>
      </c>
      <c r="S77" s="13" t="str">
        <f>"   0.0"</f>
        <v>   0.0</v>
      </c>
      <c r="T77" s="13" t="str">
        <f>" 301.0"</f>
        <v> 301.0</v>
      </c>
      <c r="U77" s="13" t="str">
        <f>"  96.0"</f>
        <v>  96.0</v>
      </c>
      <c r="V77" s="13" t="str">
        <f>" 205.0"</f>
        <v> 205.0</v>
      </c>
      <c r="W77" s="11">
        <v>1110</v>
      </c>
      <c r="X77" s="11">
        <v>0</v>
      </c>
    </row>
    <row r="78" ht="12.75">
      <c r="B78" s="1" t="s">
        <v>137</v>
      </c>
    </row>
    <row r="79" spans="1:24" ht="12.75">
      <c r="A79" s="11">
        <v>32</v>
      </c>
      <c r="B79" s="11" t="s">
        <v>138</v>
      </c>
      <c r="C79" s="11" t="s">
        <v>139</v>
      </c>
      <c r="D79" s="12" t="s">
        <v>140</v>
      </c>
      <c r="E79" s="13" t="str">
        <f>"  32.0"</f>
        <v>  32.0</v>
      </c>
      <c r="F79" s="13" t="str">
        <f>"  32.0"</f>
        <v>  32.0</v>
      </c>
      <c r="G79" s="13" t="str">
        <f>"  32.0"</f>
        <v>  32.0</v>
      </c>
      <c r="H79" s="13" t="str">
        <f>"  32.0"</f>
        <v>  32.0</v>
      </c>
      <c r="I79" s="13" t="str">
        <f>"  32.0"</f>
        <v>  32.0</v>
      </c>
      <c r="J79" s="13" t="str">
        <f>"  32.0"</f>
        <v>  32.0</v>
      </c>
      <c r="K79" s="13" t="str">
        <f>"  32.0"</f>
        <v>  32.0</v>
      </c>
      <c r="L79" s="13" t="str">
        <f>"  32.0"</f>
        <v>  32.0</v>
      </c>
      <c r="M79" s="13" t="str">
        <f>"  32.0"</f>
        <v>  32.0</v>
      </c>
      <c r="N79" s="13" t="str">
        <f>"  32.0"</f>
        <v>  32.0</v>
      </c>
      <c r="O79" s="13" t="str">
        <f>"   0.0"</f>
        <v>   0.0</v>
      </c>
      <c r="P79" s="13" t="str">
        <f>"   0.0"</f>
        <v>   0.0</v>
      </c>
      <c r="Q79" s="13" t="str">
        <f>"   0.0"</f>
        <v>   0.0</v>
      </c>
      <c r="R79" s="13" t="str">
        <f>"   0.0"</f>
        <v>   0.0</v>
      </c>
      <c r="S79" s="13" t="str">
        <f>"   0.0"</f>
        <v>   0.0</v>
      </c>
      <c r="T79" s="13" t="str">
        <f>" 320.0"</f>
        <v> 320.0</v>
      </c>
      <c r="U79" s="13" t="str">
        <f>"  96.0"</f>
        <v>  96.0</v>
      </c>
      <c r="V79" s="13" t="str">
        <f>" 224.0"</f>
        <v> 224.0</v>
      </c>
      <c r="W79" s="11">
        <v>1077</v>
      </c>
      <c r="X79" s="11">
        <v>0</v>
      </c>
    </row>
    <row r="80" ht="12.75">
      <c r="B80" s="1" t="s">
        <v>141</v>
      </c>
    </row>
  </sheetData>
  <printOptions/>
  <pageMargins left="0.5" right="0.25" top="0.3" bottom="0.3" header="0.5" footer="0.5"/>
  <pageSetup orientation="landscape" paperSize="9" r:id="rId1"/>
  <rowBreaks count="14" manualBreakCount="14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  <brk id="420" max="255" man="1"/>
    <brk id="462" max="255" man="1"/>
    <brk id="504" max="255" man="1"/>
    <brk id="546" max="255" man="1"/>
    <brk id="5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Page</dc:creator>
  <cp:keywords/>
  <dc:description/>
  <cp:lastModifiedBy>Richard Page</cp:lastModifiedBy>
  <dcterms:created xsi:type="dcterms:W3CDTF">2003-02-19T08:50:08Z</dcterms:created>
  <dcterms:modified xsi:type="dcterms:W3CDTF">2003-09-28T10:35:36Z</dcterms:modified>
  <cp:category/>
  <cp:version/>
  <cp:contentType/>
  <cp:contentStatus/>
</cp:coreProperties>
</file>